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論理関数一覧" sheetId="1" r:id="rId1"/>
    <sheet name="IF関数" sheetId="2" r:id="rId2"/>
    <sheet name="AND関数" sheetId="3" r:id="rId3"/>
    <sheet name="OR関数" sheetId="4" r:id="rId4"/>
    <sheet name="NOT関数" sheetId="5" r:id="rId5"/>
    <sheet name="TRUE関数" sheetId="6" r:id="rId6"/>
    <sheet name="FALSE関数" sheetId="7" r:id="rId7"/>
  </sheets>
  <definedNames/>
  <calcPr fullCalcOnLoad="1"/>
</workbook>
</file>

<file path=xl/sharedStrings.xml><?xml version="1.0" encoding="utf-8"?>
<sst xmlns="http://schemas.openxmlformats.org/spreadsheetml/2006/main" count="302" uniqueCount="161">
  <si>
    <t>処理の分岐</t>
  </si>
  <si>
    <t>処理の判定</t>
  </si>
  <si>
    <t>OR</t>
  </si>
  <si>
    <t>論理値の表示</t>
  </si>
  <si>
    <t>セルに「TRUE」と表示する</t>
  </si>
  <si>
    <t>セルに「FALSE」と表示する</t>
  </si>
  <si>
    <t>指定した複数の条件式がすべて成り立つ場合に「TRUE」を返す</t>
  </si>
  <si>
    <t>指定した複数の条件式のうち、どれか1つ以上成り立つ場合に「TRUE」を返す</t>
  </si>
  <si>
    <t>指定した条件式が成り立たない場合に「TRUE」を返す</t>
  </si>
  <si>
    <t>書式</t>
  </si>
  <si>
    <t>引数</t>
  </si>
  <si>
    <t>学内実力模擬試験</t>
  </si>
  <si>
    <t>氏名</t>
  </si>
  <si>
    <t>国語</t>
  </si>
  <si>
    <t>数学</t>
  </si>
  <si>
    <t>英語</t>
  </si>
  <si>
    <t>橋本　竜一</t>
  </si>
  <si>
    <t>工藤　知恵</t>
  </si>
  <si>
    <t>中原　真</t>
  </si>
  <si>
    <t>安芸　陽一</t>
  </si>
  <si>
    <t>伊藤　恵子</t>
  </si>
  <si>
    <t>合計</t>
  </si>
  <si>
    <t>判定</t>
  </si>
  <si>
    <t>高橋　慶介</t>
  </si>
  <si>
    <t>論理式</t>
  </si>
  <si>
    <t>好きな食事</t>
  </si>
  <si>
    <t>そば</t>
  </si>
  <si>
    <t>うどん</t>
  </si>
  <si>
    <t>パスタ</t>
  </si>
  <si>
    <t>○</t>
  </si>
  <si>
    <t>×</t>
  </si>
  <si>
    <t>FALSE( )</t>
  </si>
  <si>
    <t>TRUE( )</t>
  </si>
  <si>
    <t>FALSE()</t>
  </si>
  <si>
    <t>機能</t>
  </si>
  <si>
    <t>FALSE関数</t>
  </si>
  <si>
    <t>常に偽であること（FALSE）を示す。</t>
  </si>
  <si>
    <t>なし。カッコ（）内に引数を指定すると、エラーになる</t>
  </si>
  <si>
    <t>●基本</t>
  </si>
  <si>
    <t>関数名</t>
  </si>
  <si>
    <t>備考</t>
  </si>
  <si>
    <t>TRUE関数</t>
  </si>
  <si>
    <t>常に真であること（TRUE）を示す。</t>
  </si>
  <si>
    <t>TRUE()</t>
  </si>
  <si>
    <t>なし。カッコ（）内に引数を指定すると、エラーになる。</t>
  </si>
  <si>
    <r>
      <t>N</t>
    </r>
    <r>
      <rPr>
        <sz val="11"/>
        <rFont val="ＭＳ Ｐゴシック"/>
        <family val="3"/>
      </rPr>
      <t>OT</t>
    </r>
    <r>
      <rPr>
        <sz val="11"/>
        <rFont val="ＭＳ Ｐゴシック"/>
        <family val="3"/>
      </rPr>
      <t>関数</t>
    </r>
  </si>
  <si>
    <t>指定した条件が成り立たないことを判定する。</t>
  </si>
  <si>
    <t>NOT(論理式)</t>
  </si>
  <si>
    <t>論理式</t>
  </si>
  <si>
    <r>
      <t xml:space="preserve">論理式
</t>
    </r>
    <r>
      <rPr>
        <sz val="11"/>
        <rFont val="ＭＳ Ｐゴシック"/>
        <family val="3"/>
      </rPr>
      <t>論理式を含む配列やセル参照を指定。複数の論理式を指定するとエラーになる。</t>
    </r>
  </si>
  <si>
    <t>OR関数</t>
  </si>
  <si>
    <t>指定した複数の条件のうち、1つ以上の条件が成り立つかどうかを判定する。</t>
  </si>
  <si>
    <t>OR(論理式1,[論理式2].…)</t>
  </si>
  <si>
    <t>NOT</t>
  </si>
  <si>
    <t>AND関数</t>
  </si>
  <si>
    <t>指定した複数の条件が、すべて成り立つかどうかを判定する。</t>
  </si>
  <si>
    <t>AND(論理式1,[論理式2].…)</t>
  </si>
  <si>
    <t>AND</t>
  </si>
  <si>
    <t>IF関数</t>
  </si>
  <si>
    <t>条件の判定結果に応じて処理を分岐する。</t>
  </si>
  <si>
    <t>IF(論理式,[真の場合],[偽の場合])</t>
  </si>
  <si>
    <t>IF</t>
  </si>
  <si>
    <t>数式</t>
  </si>
  <si>
    <t>表示結果</t>
  </si>
  <si>
    <t>国語の点数が70点未満でなければ（以上ならば）、「TRUE」を表示させ、それ以外の場合には「FALSE」を表示させる。</t>
  </si>
  <si>
    <t>どちらも同じことを表現しています。</t>
  </si>
  <si>
    <t>説明</t>
  </si>
  <si>
    <t>「○」でない時ではない（「○」の時）「TRUE」、「○」でない時「FALSE」</t>
  </si>
  <si>
    <t>論理値、あるいは結果が TRUE または FALSE になる論理式を指定します。</t>
  </si>
  <si>
    <t>=NOT(B18&lt;&gt;"○")</t>
  </si>
  <si>
    <t>=(B18="○")</t>
  </si>
  <si>
    <t>=NOT(1+1=2)</t>
  </si>
  <si>
    <t>2つの条件を同時に満たさない場合「FALSE」。どちらか1つの条件を満たさなければ「TRUE」を表示させる。
この例では、国語が70点より大きく「かつ」数学が75点より大きければ「FALSE」を表示します。</t>
  </si>
  <si>
    <t>TRUE 関数は、他の表計算アプリケーションとの互換性を維持するために用意されている関数です。</t>
  </si>
  <si>
    <t>セルには理論値「TRUE」が自動的に中央そろえで表示される。</t>
  </si>
  <si>
    <t>=TRUE()</t>
  </si>
  <si>
    <t>セルには理論値「FALSE」が自動的に中央そろえで表示される。</t>
  </si>
  <si>
    <t>=FALSE()</t>
  </si>
  <si>
    <t>この関数を入力する代わりに、ワークシートや数式の中に直接 FALSE と入力することもできます。自動的に論理値 FALSE として解釈されます。</t>
  </si>
  <si>
    <r>
      <t>引数が TRUE のとき FALSE を、FALSE のとき TRUE を返します。この関数は、ある値が特定の値と等しくないことを確認するときに使用します。
引数の論理値</t>
    </r>
    <r>
      <rPr>
        <sz val="11"/>
        <rFont val="ＭＳ Ｐゴシック"/>
        <family val="3"/>
      </rPr>
      <t xml:space="preserve"> (TRUE </t>
    </r>
    <r>
      <rPr>
        <sz val="11"/>
        <rFont val="ＭＳ Ｐゴシック"/>
        <family val="3"/>
      </rPr>
      <t>または</t>
    </r>
    <r>
      <rPr>
        <sz val="11"/>
        <rFont val="ＭＳ Ｐゴシック"/>
        <family val="3"/>
      </rPr>
      <t xml:space="preserve"> FALSE) </t>
    </r>
    <r>
      <rPr>
        <sz val="11"/>
        <rFont val="ＭＳ Ｐゴシック"/>
        <family val="3"/>
      </rPr>
      <t>を逆にして返します。</t>
    </r>
  </si>
  <si>
    <t>いずれかの引数が TRUE のとき、TRUE を返します。引数がすべて FALSE である場合は、FALSE を返します。</t>
  </si>
  <si>
    <r>
      <t>論理式は30個まで指定可能。
セル参照に空白や文字列が含まれている場合には無視されます。
指定した範囲に論理値が含まれていない場合は、エラー値</t>
    </r>
    <r>
      <rPr>
        <sz val="11"/>
        <rFont val="ＭＳ Ｐゴシック"/>
        <family val="3"/>
      </rPr>
      <t xml:space="preserve"> #VALUE! </t>
    </r>
    <r>
      <rPr>
        <sz val="11"/>
        <rFont val="ＭＳ Ｐゴシック"/>
        <family val="3"/>
      </rPr>
      <t>が返されます。</t>
    </r>
  </si>
  <si>
    <t>=OR(1+1=2,2+2=4,3+3=7)</t>
  </si>
  <si>
    <t>=OR(1+1=3,1+2=2,2+2=5)</t>
  </si>
  <si>
    <t>●応用1</t>
  </si>
  <si>
    <t>●応用2</t>
  </si>
  <si>
    <t>=NOT(C28&lt;70)</t>
  </si>
  <si>
    <t>=NOT(C29&lt;70)</t>
  </si>
  <si>
    <t>=NOT(C30&lt;70)</t>
  </si>
  <si>
    <t>=NOT(AND(C38&gt;70,D38&gt;75))</t>
  </si>
  <si>
    <t>=OR(B22="○",C22="○",D22="○")</t>
  </si>
  <si>
    <t>=OR(C27&gt;70,D27&gt;75,E27&gt;60)</t>
  </si>
  <si>
    <t>=OR(C28&gt;70,D28&gt;75,E28&gt;60)</t>
  </si>
  <si>
    <t>=OR(C29&gt;70,D29&gt;75,E29&gt;60)</t>
  </si>
  <si>
    <t>●応用3</t>
  </si>
  <si>
    <t>=IF(OR(C36&gt;70,D36&gt;75,E36&gt;65),"合格","再試験")</t>
  </si>
  <si>
    <t>=IF(OR(C37&gt;70,D37&gt;75,E37&gt;65),"合格","再試験")</t>
  </si>
  <si>
    <t>=IF(OR(C38&gt;70,D38&gt;75,E38&gt;65),"合格","再試験")</t>
  </si>
  <si>
    <t>1つ以上の条件を満たせば「合格」</t>
  </si>
  <si>
    <t>すべての引数が TRUE のとき、TRUE を返します。引数が 1 つでも FALSE である場合、戻り値は FALSE になります。</t>
  </si>
  <si>
    <r>
      <t>論理式は30個まで指定可能
セル参照に空白や文字列が含まれている場合には無視されます。
指定した範囲に論理値が含まれていない場合は、エラー値</t>
    </r>
    <r>
      <rPr>
        <sz val="11"/>
        <rFont val="ＭＳ Ｐゴシック"/>
        <family val="3"/>
      </rPr>
      <t xml:space="preserve"> #VALUE! </t>
    </r>
    <r>
      <rPr>
        <sz val="11"/>
        <rFont val="ＭＳ Ｐゴシック"/>
        <family val="3"/>
      </rPr>
      <t>が返されます。</t>
    </r>
  </si>
  <si>
    <t>=AND(1+1=2,2+2=4,3+3=6)</t>
  </si>
  <si>
    <t>=AND(1+1=2,2+2=4,3+3=7)</t>
  </si>
  <si>
    <t>=AND(B22="○",C22="○",D22="○")</t>
  </si>
  <si>
    <t>=AND(B27&gt;=70,C27&gt;=70,D27&gt;=70)</t>
  </si>
  <si>
    <t>=AND(B28&gt;=70,C28&gt;=70,D28&gt;=70)</t>
  </si>
  <si>
    <t>=AND(B29&gt;=70,C29&gt;=70,D29&gt;=70)</t>
  </si>
  <si>
    <t>=IF(AND(B36&gt;=70,C36&gt;=70,D36&gt;=70),"クリア","要努力")</t>
  </si>
  <si>
    <r>
      <t>=IF(AND(B3</t>
    </r>
    <r>
      <rPr>
        <sz val="11"/>
        <rFont val="ＭＳ Ｐゴシック"/>
        <family val="3"/>
      </rPr>
      <t>7</t>
    </r>
    <r>
      <rPr>
        <sz val="11"/>
        <rFont val="ＭＳ Ｐゴシック"/>
        <family val="3"/>
      </rPr>
      <t>&gt;=70,C3</t>
    </r>
    <r>
      <rPr>
        <sz val="11"/>
        <rFont val="ＭＳ Ｐゴシック"/>
        <family val="3"/>
      </rPr>
      <t>7</t>
    </r>
    <r>
      <rPr>
        <sz val="11"/>
        <rFont val="ＭＳ Ｐゴシック"/>
        <family val="3"/>
      </rPr>
      <t>&gt;=70,D3</t>
    </r>
    <r>
      <rPr>
        <sz val="11"/>
        <rFont val="ＭＳ Ｐゴシック"/>
        <family val="3"/>
      </rPr>
      <t>7</t>
    </r>
    <r>
      <rPr>
        <sz val="11"/>
        <rFont val="ＭＳ Ｐゴシック"/>
        <family val="3"/>
      </rPr>
      <t>&gt;=7</t>
    </r>
    <r>
      <rPr>
        <sz val="11"/>
        <rFont val="ＭＳ Ｐゴシック"/>
        <family val="3"/>
      </rPr>
      <t>0</t>
    </r>
    <r>
      <rPr>
        <sz val="11"/>
        <rFont val="ＭＳ Ｐゴシック"/>
        <family val="3"/>
      </rPr>
      <t>),"クリア","要努力")</t>
    </r>
  </si>
  <si>
    <r>
      <t>=IF(AND(B3</t>
    </r>
    <r>
      <rPr>
        <sz val="11"/>
        <rFont val="ＭＳ Ｐゴシック"/>
        <family val="3"/>
      </rPr>
      <t>8</t>
    </r>
    <r>
      <rPr>
        <sz val="11"/>
        <rFont val="ＭＳ Ｐゴシック"/>
        <family val="3"/>
      </rPr>
      <t>&gt;=70,C3</t>
    </r>
    <r>
      <rPr>
        <sz val="11"/>
        <rFont val="ＭＳ Ｐゴシック"/>
        <family val="3"/>
      </rPr>
      <t>8</t>
    </r>
    <r>
      <rPr>
        <sz val="11"/>
        <rFont val="ＭＳ Ｐゴシック"/>
        <family val="3"/>
      </rPr>
      <t>&gt;=70,D3</t>
    </r>
    <r>
      <rPr>
        <sz val="11"/>
        <rFont val="ＭＳ Ｐゴシック"/>
        <family val="3"/>
      </rPr>
      <t>8</t>
    </r>
    <r>
      <rPr>
        <sz val="11"/>
        <rFont val="ＭＳ Ｐゴシック"/>
        <family val="3"/>
      </rPr>
      <t>&gt;=7</t>
    </r>
    <r>
      <rPr>
        <sz val="11"/>
        <rFont val="ＭＳ Ｐゴシック"/>
        <family val="3"/>
      </rPr>
      <t>0</t>
    </r>
    <r>
      <rPr>
        <sz val="11"/>
        <rFont val="ＭＳ Ｐゴシック"/>
        <family val="3"/>
      </rPr>
      <t>),"クリア","要努力")</t>
    </r>
  </si>
  <si>
    <t>指定された条件が TRUE (真) のとき真の場合を返し、FALSE (偽) のとき偽の場合を返します。</t>
  </si>
  <si>
    <t>指定した条件式が「TRUE」か「FALSE」のどちらかの値を返すかによって、別々の処理を実行したり、セルに別の値を表示させる</t>
  </si>
  <si>
    <r>
      <t xml:space="preserve">論理式
</t>
    </r>
    <r>
      <rPr>
        <sz val="11"/>
        <rFont val="ＭＳ Ｐゴシック"/>
        <family val="3"/>
      </rPr>
      <t>真または偽のどちらかに評価できる値または式を指定します。
引数には、どの比較演算子（「=」、「</t>
    </r>
    <r>
      <rPr>
        <sz val="11"/>
        <rFont val="ＭＳ Ｐゴシック"/>
        <family val="3"/>
      </rPr>
      <t>&gt;</t>
    </r>
    <r>
      <rPr>
        <sz val="11"/>
        <rFont val="ＭＳ Ｐゴシック"/>
        <family val="3"/>
      </rPr>
      <t>」、「&lt;」、「</t>
    </r>
    <r>
      <rPr>
        <sz val="11"/>
        <rFont val="ＭＳ Ｐゴシック"/>
        <family val="3"/>
      </rPr>
      <t>&gt;=」、「&lt;=」、「&lt;&gt;」)</t>
    </r>
    <r>
      <rPr>
        <sz val="11"/>
        <rFont val="ＭＳ Ｐゴシック"/>
        <family val="3"/>
      </rPr>
      <t>でも使用できます。</t>
    </r>
  </si>
  <si>
    <r>
      <t>真の場合</t>
    </r>
    <r>
      <rPr>
        <sz val="11"/>
        <rFont val="ＭＳ Ｐゴシック"/>
        <family val="3"/>
      </rPr>
      <t xml:space="preserve">
論理式が TRUE の場合に返す値を指定します。
論理式が</t>
    </r>
    <r>
      <rPr>
        <sz val="11"/>
        <rFont val="ＭＳ Ｐゴシック"/>
        <family val="3"/>
      </rPr>
      <t xml:space="preserve"> TRUE </t>
    </r>
    <r>
      <rPr>
        <sz val="11"/>
        <rFont val="ＭＳ Ｐゴシック"/>
        <family val="3"/>
      </rPr>
      <t xml:space="preserve">で真の場合が空白のときは、ゼロが返されます。
</t>
    </r>
    <r>
      <rPr>
        <sz val="11"/>
        <rFont val="ＭＳ Ｐゴシック"/>
        <family val="3"/>
      </rPr>
      <t xml:space="preserve">"TRUE" </t>
    </r>
    <r>
      <rPr>
        <sz val="11"/>
        <rFont val="ＭＳ Ｐゴシック"/>
        <family val="3"/>
      </rPr>
      <t>という語を表示するには、引数に論理値</t>
    </r>
    <r>
      <rPr>
        <sz val="11"/>
        <rFont val="ＭＳ Ｐゴシック"/>
        <family val="3"/>
      </rPr>
      <t xml:space="preserve"> TRUE </t>
    </r>
    <r>
      <rPr>
        <sz val="11"/>
        <rFont val="ＭＳ Ｐゴシック"/>
        <family val="3"/>
      </rPr>
      <t>を指定します。
真の場合に、別の数式を指定することもできます。</t>
    </r>
  </si>
  <si>
    <r>
      <t>偽の場合</t>
    </r>
    <r>
      <rPr>
        <sz val="11"/>
        <rFont val="ＭＳ Ｐゴシック"/>
        <family val="3"/>
      </rPr>
      <t xml:space="preserve">
論理式が FALSE の場合に返す値を指定します。
論理式が</t>
    </r>
    <r>
      <rPr>
        <sz val="11"/>
        <rFont val="ＭＳ Ｐゴシック"/>
        <family val="3"/>
      </rPr>
      <t xml:space="preserve"> FALSE </t>
    </r>
    <r>
      <rPr>
        <sz val="11"/>
        <rFont val="ＭＳ Ｐゴシック"/>
        <family val="3"/>
      </rPr>
      <t>で偽の場合を省略</t>
    </r>
    <r>
      <rPr>
        <sz val="11"/>
        <rFont val="ＭＳ Ｐゴシック"/>
        <family val="3"/>
      </rPr>
      <t xml:space="preserve"> (</t>
    </r>
    <r>
      <rPr>
        <sz val="11"/>
        <rFont val="ＭＳ Ｐゴシック"/>
        <family val="3"/>
      </rPr>
      <t>真の場合の後のカンマ以降を省略</t>
    </r>
    <r>
      <rPr>
        <sz val="11"/>
        <rFont val="ＭＳ Ｐゴシック"/>
        <family val="3"/>
      </rPr>
      <t xml:space="preserve">) </t>
    </r>
    <r>
      <rPr>
        <sz val="11"/>
        <rFont val="ＭＳ Ｐゴシック"/>
        <family val="3"/>
      </rPr>
      <t>すると、論理値</t>
    </r>
    <r>
      <rPr>
        <sz val="11"/>
        <rFont val="ＭＳ Ｐゴシック"/>
        <family val="3"/>
      </rPr>
      <t xml:space="preserve"> FALSE </t>
    </r>
    <r>
      <rPr>
        <sz val="11"/>
        <rFont val="ＭＳ Ｐゴシック"/>
        <family val="3"/>
      </rPr>
      <t>が返されます。
論理式が</t>
    </r>
    <r>
      <rPr>
        <sz val="11"/>
        <rFont val="ＭＳ Ｐゴシック"/>
        <family val="3"/>
      </rPr>
      <t xml:space="preserve"> FALSE </t>
    </r>
    <r>
      <rPr>
        <sz val="11"/>
        <rFont val="ＭＳ Ｐゴシック"/>
        <family val="3"/>
      </rPr>
      <t>で偽の場合が空白</t>
    </r>
    <r>
      <rPr>
        <sz val="11"/>
        <rFont val="ＭＳ Ｐゴシック"/>
        <family val="3"/>
      </rPr>
      <t xml:space="preserve"> (</t>
    </r>
    <r>
      <rPr>
        <sz val="11"/>
        <rFont val="ＭＳ Ｐゴシック"/>
        <family val="3"/>
      </rPr>
      <t>真の場合の後にカンマと閉じるかっこが続く</t>
    </r>
    <r>
      <rPr>
        <sz val="11"/>
        <rFont val="ＭＳ Ｐゴシック"/>
        <family val="3"/>
      </rPr>
      <t xml:space="preserve">) </t>
    </r>
    <r>
      <rPr>
        <sz val="11"/>
        <rFont val="ＭＳ Ｐゴシック"/>
        <family val="3"/>
      </rPr>
      <t>であると、ゼロが返されます。
偽の場合に、別の数式を指定することもできます。</t>
    </r>
  </si>
  <si>
    <t>・最大 7 つまでの IF 関数を真の場合、偽の場合としてネスト（入れ子）することにより、より複雑なテストを行うことができます。</t>
  </si>
  <si>
    <t xml:space="preserve">・真の場合、偽の場合が選択されるとき、それらの計算結果の値が返されます。 </t>
  </si>
  <si>
    <t xml:space="preserve">・いずれかの引数が配列 (配列 : 複数の結果を返す数式や、行および列範囲に入力された引数をまとめて処理する数式に使用される。配列範囲では、共通の数式が使用されます。配列定数は、引数として使用される定数の集まりです。)である場合、IF 関数が実行されるとき、それぞれの配列要素はすべて選択されます。 </t>
  </si>
  <si>
    <t>補足説明</t>
  </si>
  <si>
    <t>・Excel には、条件を基にデータを解析できる他の関数があります。</t>
  </si>
  <si>
    <t>文字列またはセルの範囲内にある数値の個数をカウントする</t>
  </si>
  <si>
    <t>文字列または範囲内の数値に基づいて合計を計算する</t>
  </si>
  <si>
    <t>→COUNTIF ワークシート関数</t>
  </si>
  <si>
    <t>論理関数一覧</t>
  </si>
  <si>
    <t>→SUMIF ワークシート関数</t>
  </si>
  <si>
    <t>目標値</t>
  </si>
  <si>
    <t>実績値</t>
  </si>
  <si>
    <t>=IF(C39-C40&lt;=0,"達成","未達成")</t>
  </si>
  <si>
    <t>=IF(MOD(10,5)=0,,"割り切れません")</t>
  </si>
  <si>
    <t>=MOD(10,5)</t>
  </si>
  <si>
    <r>
      <t>=MOD(10,</t>
    </r>
    <r>
      <rPr>
        <sz val="11"/>
        <rFont val="ＭＳ Ｐゴシック"/>
        <family val="3"/>
      </rPr>
      <t>3</t>
    </r>
    <r>
      <rPr>
        <sz val="11"/>
        <rFont val="ＭＳ Ｐゴシック"/>
        <family val="3"/>
      </rPr>
      <t>)</t>
    </r>
  </si>
  <si>
    <r>
      <t>割り算で余りがない時（真の場合）は「0」、余りがある時（偽の場合）「割り切れません」を表示させます。</t>
    </r>
    <r>
      <rPr>
        <sz val="11"/>
        <rFont val="ＭＳ Ｐゴシック"/>
        <family val="3"/>
      </rPr>
      <t>MOD関数は剰余を出す関数です。</t>
    </r>
  </si>
  <si>
    <t>○真の場合を省略</t>
  </si>
  <si>
    <t>○偽の場合を省略</t>
  </si>
  <si>
    <t>=IF(10-8&gt;0,"有り",)</t>
  </si>
  <si>
    <t>=IF(10-10&gt;0,"有り",)</t>
  </si>
  <si>
    <r>
      <t>結果が「</t>
    </r>
    <r>
      <rPr>
        <sz val="11"/>
        <rFont val="ＭＳ Ｐゴシック"/>
        <family val="3"/>
      </rPr>
      <t>0」以下の場合には「0」を表示。</t>
    </r>
  </si>
  <si>
    <t>=IF(E57&gt;=210,"合格","不合格")</t>
  </si>
  <si>
    <t>=IF(E58&gt;=210,,"不合格")</t>
  </si>
  <si>
    <t>=IF(E59&gt;=210,"合格",)</t>
  </si>
  <si>
    <t>=IF(E60&gt;=210,"合格")</t>
  </si>
  <si>
    <t>=IF(E61&gt;=210,"合格","不合格")</t>
  </si>
  <si>
    <t>=IF(E62&gt;=210,"合格","")</t>
  </si>
  <si>
    <t>真の場合の引数を省略</t>
  </si>
  <si>
    <t>偽の場合の引数を省略</t>
  </si>
  <si>
    <t>偽の場合を省略。直前のカンマを省略</t>
  </si>
  <si>
    <t>偽の場合に表示しない</t>
  </si>
  <si>
    <t>=IF(AND(C74&gt;=70,E74&gt;=70),"合格","不合格")</t>
  </si>
  <si>
    <r>
      <t>=IF(AND(C7</t>
    </r>
    <r>
      <rPr>
        <sz val="11"/>
        <rFont val="ＭＳ Ｐゴシック"/>
        <family val="3"/>
      </rPr>
      <t>5</t>
    </r>
    <r>
      <rPr>
        <sz val="11"/>
        <rFont val="ＭＳ Ｐゴシック"/>
        <family val="3"/>
      </rPr>
      <t>&gt;=70,E7</t>
    </r>
    <r>
      <rPr>
        <sz val="11"/>
        <rFont val="ＭＳ Ｐゴシック"/>
        <family val="3"/>
      </rPr>
      <t>5</t>
    </r>
    <r>
      <rPr>
        <sz val="11"/>
        <rFont val="ＭＳ Ｐゴシック"/>
        <family val="3"/>
      </rPr>
      <t>&gt;=70),"合格","不合格")</t>
    </r>
  </si>
  <si>
    <r>
      <t>=IF(AND(C7</t>
    </r>
    <r>
      <rPr>
        <sz val="11"/>
        <rFont val="ＭＳ Ｐゴシック"/>
        <family val="3"/>
      </rPr>
      <t>6</t>
    </r>
    <r>
      <rPr>
        <sz val="11"/>
        <rFont val="ＭＳ Ｐゴシック"/>
        <family val="3"/>
      </rPr>
      <t>&gt;=70,E7</t>
    </r>
    <r>
      <rPr>
        <sz val="11"/>
        <rFont val="ＭＳ Ｐゴシック"/>
        <family val="3"/>
      </rPr>
      <t>6</t>
    </r>
    <r>
      <rPr>
        <sz val="11"/>
        <rFont val="ＭＳ Ｐゴシック"/>
        <family val="3"/>
      </rPr>
      <t>&gt;=70),"合格","不合格")</t>
    </r>
  </si>
  <si>
    <r>
      <t>=IF(AND(C7</t>
    </r>
    <r>
      <rPr>
        <sz val="11"/>
        <rFont val="ＭＳ Ｐゴシック"/>
        <family val="3"/>
      </rPr>
      <t>7</t>
    </r>
    <r>
      <rPr>
        <sz val="11"/>
        <rFont val="ＭＳ Ｐゴシック"/>
        <family val="3"/>
      </rPr>
      <t>&gt;=70,E7</t>
    </r>
    <r>
      <rPr>
        <sz val="11"/>
        <rFont val="ＭＳ Ｐゴシック"/>
        <family val="3"/>
      </rPr>
      <t>7</t>
    </r>
    <r>
      <rPr>
        <sz val="11"/>
        <rFont val="ＭＳ Ｐゴシック"/>
        <family val="3"/>
      </rPr>
      <t>&gt;=70),"合格","不合格")</t>
    </r>
  </si>
  <si>
    <r>
      <t>=IF(AND(C7</t>
    </r>
    <r>
      <rPr>
        <sz val="11"/>
        <rFont val="ＭＳ Ｐゴシック"/>
        <family val="3"/>
      </rPr>
      <t>8</t>
    </r>
    <r>
      <rPr>
        <sz val="11"/>
        <rFont val="ＭＳ Ｐゴシック"/>
        <family val="3"/>
      </rPr>
      <t>&gt;=70,E7</t>
    </r>
    <r>
      <rPr>
        <sz val="11"/>
        <rFont val="ＭＳ Ｐゴシック"/>
        <family val="3"/>
      </rPr>
      <t>8</t>
    </r>
    <r>
      <rPr>
        <sz val="11"/>
        <rFont val="ＭＳ Ｐゴシック"/>
        <family val="3"/>
      </rPr>
      <t>&gt;=70),"合格","不合格")</t>
    </r>
  </si>
  <si>
    <r>
      <t>=IF(AND(C7</t>
    </r>
    <r>
      <rPr>
        <sz val="11"/>
        <rFont val="ＭＳ Ｐゴシック"/>
        <family val="3"/>
      </rPr>
      <t>9</t>
    </r>
    <r>
      <rPr>
        <sz val="11"/>
        <rFont val="ＭＳ Ｐゴシック"/>
        <family val="3"/>
      </rPr>
      <t>&gt;=70,E7</t>
    </r>
    <r>
      <rPr>
        <sz val="11"/>
        <rFont val="ＭＳ Ｐゴシック"/>
        <family val="3"/>
      </rPr>
      <t>9</t>
    </r>
    <r>
      <rPr>
        <sz val="11"/>
        <rFont val="ＭＳ Ｐゴシック"/>
        <family val="3"/>
      </rPr>
      <t>&gt;=70),"合格","不合格")</t>
    </r>
  </si>
  <si>
    <t>=IF(C74&gt;=70,IF(D74&gt;=70,"合格","不合格"),"不合格")</t>
  </si>
  <si>
    <r>
      <t>=IF(C7</t>
    </r>
    <r>
      <rPr>
        <sz val="11"/>
        <rFont val="ＭＳ Ｐゴシック"/>
        <family val="3"/>
      </rPr>
      <t>5</t>
    </r>
    <r>
      <rPr>
        <sz val="11"/>
        <rFont val="ＭＳ Ｐゴシック"/>
        <family val="3"/>
      </rPr>
      <t>&gt;=70,IF(D7</t>
    </r>
    <r>
      <rPr>
        <sz val="11"/>
        <rFont val="ＭＳ Ｐゴシック"/>
        <family val="3"/>
      </rPr>
      <t>5</t>
    </r>
    <r>
      <rPr>
        <sz val="11"/>
        <rFont val="ＭＳ Ｐゴシック"/>
        <family val="3"/>
      </rPr>
      <t>&gt;=70,"合格","不合格"),"不合格")</t>
    </r>
  </si>
  <si>
    <r>
      <t>=IF(C7</t>
    </r>
    <r>
      <rPr>
        <sz val="11"/>
        <rFont val="ＭＳ Ｐゴシック"/>
        <family val="3"/>
      </rPr>
      <t>6</t>
    </r>
    <r>
      <rPr>
        <sz val="11"/>
        <rFont val="ＭＳ Ｐゴシック"/>
        <family val="3"/>
      </rPr>
      <t>&gt;=70,IF(D7</t>
    </r>
    <r>
      <rPr>
        <sz val="11"/>
        <rFont val="ＭＳ Ｐゴシック"/>
        <family val="3"/>
      </rPr>
      <t>6</t>
    </r>
    <r>
      <rPr>
        <sz val="11"/>
        <rFont val="ＭＳ Ｐゴシック"/>
        <family val="3"/>
      </rPr>
      <t>&gt;=70,"合格","不合格"),"不合格")</t>
    </r>
  </si>
  <si>
    <r>
      <t>=IF(C7</t>
    </r>
    <r>
      <rPr>
        <sz val="11"/>
        <rFont val="ＭＳ Ｐゴシック"/>
        <family val="3"/>
      </rPr>
      <t>7</t>
    </r>
    <r>
      <rPr>
        <sz val="11"/>
        <rFont val="ＭＳ Ｐゴシック"/>
        <family val="3"/>
      </rPr>
      <t>&gt;=70,IF(D7</t>
    </r>
    <r>
      <rPr>
        <sz val="11"/>
        <rFont val="ＭＳ Ｐゴシック"/>
        <family val="3"/>
      </rPr>
      <t>7</t>
    </r>
    <r>
      <rPr>
        <sz val="11"/>
        <rFont val="ＭＳ Ｐゴシック"/>
        <family val="3"/>
      </rPr>
      <t>&gt;=70,"合格","不合格"),"不合格")</t>
    </r>
  </si>
  <si>
    <r>
      <t>=IF(C7</t>
    </r>
    <r>
      <rPr>
        <sz val="11"/>
        <rFont val="ＭＳ Ｐゴシック"/>
        <family val="3"/>
      </rPr>
      <t>8</t>
    </r>
    <r>
      <rPr>
        <sz val="11"/>
        <rFont val="ＭＳ Ｐゴシック"/>
        <family val="3"/>
      </rPr>
      <t>&gt;=70,IF(D7</t>
    </r>
    <r>
      <rPr>
        <sz val="11"/>
        <rFont val="ＭＳ Ｐゴシック"/>
        <family val="3"/>
      </rPr>
      <t>8</t>
    </r>
    <r>
      <rPr>
        <sz val="11"/>
        <rFont val="ＭＳ Ｐゴシック"/>
        <family val="3"/>
      </rPr>
      <t>&gt;=70,"合格","不合格"),"不合格")</t>
    </r>
  </si>
  <si>
    <r>
      <t>=IF(C7</t>
    </r>
    <r>
      <rPr>
        <sz val="11"/>
        <rFont val="ＭＳ Ｐゴシック"/>
        <family val="3"/>
      </rPr>
      <t>9</t>
    </r>
    <r>
      <rPr>
        <sz val="11"/>
        <rFont val="ＭＳ Ｐゴシック"/>
        <family val="3"/>
      </rPr>
      <t>&gt;=70,IF(D7</t>
    </r>
    <r>
      <rPr>
        <sz val="11"/>
        <rFont val="ＭＳ Ｐゴシック"/>
        <family val="3"/>
      </rPr>
      <t>9</t>
    </r>
    <r>
      <rPr>
        <sz val="11"/>
        <rFont val="ＭＳ Ｐゴシック"/>
        <family val="3"/>
      </rPr>
      <t>&gt;=70,"合格","不合格"),"不合格")</t>
    </r>
  </si>
  <si>
    <r>
      <t>B:数学と国語の点数が共に</t>
    </r>
    <r>
      <rPr>
        <sz val="11"/>
        <rFont val="ＭＳ Ｐゴシック"/>
        <family val="3"/>
      </rPr>
      <t>70点以上</t>
    </r>
    <r>
      <rPr>
        <sz val="11"/>
        <rFont val="ＭＳ Ｐゴシック"/>
        <family val="3"/>
      </rPr>
      <t>ならば「合格」とする。</t>
    </r>
  </si>
  <si>
    <r>
      <t>A：数学の点数が</t>
    </r>
    <r>
      <rPr>
        <sz val="11"/>
        <rFont val="ＭＳ Ｐゴシック"/>
        <family val="3"/>
      </rPr>
      <t>70点以上な</t>
    </r>
    <r>
      <rPr>
        <sz val="11"/>
        <rFont val="ＭＳ Ｐゴシック"/>
        <family val="3"/>
      </rPr>
      <t>らば、国語の点数により合否を決める。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</si>
</sst>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yyyy/mm/dd"/>
    <numFmt numFmtId="181" formatCode="mmm\-yyyy"/>
    <numFmt numFmtId="182" formatCode="[$€-2]\ #,##0.00_);[Red]\([$€-2]\ #,##0.00\)"/>
  </numFmts>
  <fonts count="13">
    <font>
      <sz val="11"/>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color indexed="62"/>
      <name val="ＭＳ Ｐゴシック"/>
      <family val="3"/>
    </font>
    <font>
      <sz val="9"/>
      <name val="ＭＳ Ｐゴシック"/>
      <family val="3"/>
    </font>
    <font>
      <sz val="11"/>
      <color indexed="62"/>
      <name val="ＭＳ Ｐゴシック"/>
      <family val="3"/>
    </font>
    <font>
      <sz val="9.6"/>
      <name val="ＭＳ Ｐゴシック"/>
      <family val="3"/>
    </font>
    <font>
      <sz val="8.4"/>
      <name val="ＭＳ Ｐゴシック"/>
      <family val="3"/>
    </font>
    <font>
      <b/>
      <sz val="14"/>
      <name val="ＭＳ Ｐゴシック"/>
      <family val="3"/>
    </font>
    <font>
      <b/>
      <sz val="11"/>
      <name val="ＭＳ Ｐゴシック"/>
      <family val="3"/>
    </font>
  </fonts>
  <fills count="1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26">
    <border>
      <left/>
      <right/>
      <top/>
      <bottom/>
      <diagonal/>
    </border>
    <border>
      <left>
        <color indexed="63"/>
      </left>
      <right style="thin">
        <color indexed="11"/>
      </right>
      <top>
        <color indexed="63"/>
      </top>
      <bottom>
        <color indexed="63"/>
      </bottom>
    </border>
    <border>
      <left>
        <color indexed="63"/>
      </left>
      <right style="thin">
        <color indexed="15"/>
      </right>
      <top>
        <color indexed="63"/>
      </top>
      <bottom>
        <color indexed="63"/>
      </bottom>
    </border>
    <border>
      <left>
        <color indexed="63"/>
      </left>
      <right style="dashed">
        <color indexed="41"/>
      </right>
      <top>
        <color indexed="63"/>
      </top>
      <bottom>
        <color indexed="63"/>
      </bottom>
    </border>
    <border>
      <left style="thin">
        <color indexed="12"/>
      </left>
      <right>
        <color indexed="63"/>
      </right>
      <top>
        <color indexed="63"/>
      </top>
      <bottom>
        <color indexed="63"/>
      </bottom>
    </border>
    <border>
      <left style="thin">
        <color indexed="18"/>
      </left>
      <right>
        <color indexed="63"/>
      </right>
      <top>
        <color indexed="63"/>
      </top>
      <bottom>
        <color indexed="63"/>
      </bottom>
    </border>
    <border>
      <left style="thin">
        <color indexed="60"/>
      </left>
      <right style="thin">
        <color indexed="60"/>
      </right>
      <top style="thin">
        <color indexed="60"/>
      </top>
      <bottom style="thin">
        <color indexed="60"/>
      </bottom>
    </border>
    <border>
      <left style="thin">
        <color indexed="60"/>
      </left>
      <right>
        <color indexed="63"/>
      </right>
      <top style="thin">
        <color indexed="60"/>
      </top>
      <bottom style="thin">
        <color indexed="60"/>
      </bottom>
    </border>
    <border>
      <left style="thin">
        <color indexed="60"/>
      </left>
      <right>
        <color indexed="63"/>
      </right>
      <top>
        <color indexed="63"/>
      </top>
      <bottom style="thin">
        <color indexed="60"/>
      </bottom>
    </border>
    <border>
      <left>
        <color indexed="63"/>
      </left>
      <right style="thin">
        <color indexed="60"/>
      </right>
      <top style="thin">
        <color indexed="60"/>
      </top>
      <bottom>
        <color indexed="63"/>
      </bottom>
    </border>
    <border>
      <left style="thin">
        <color indexed="60"/>
      </left>
      <right style="thin">
        <color indexed="60"/>
      </right>
      <top style="thin">
        <color indexed="60"/>
      </top>
      <bottom>
        <color indexed="63"/>
      </bottom>
    </border>
    <border>
      <left style="thin">
        <color indexed="60"/>
      </left>
      <right>
        <color indexed="63"/>
      </right>
      <top style="thin">
        <color indexed="60"/>
      </top>
      <bottom>
        <color indexed="63"/>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thin">
        <color indexed="42"/>
      </left>
      <right>
        <color indexed="63"/>
      </right>
      <top>
        <color indexed="63"/>
      </top>
      <bottom>
        <color indexed="63"/>
      </bottom>
    </border>
    <border>
      <left style="dashed">
        <color indexed="41"/>
      </left>
      <right style="dashed">
        <color indexed="41"/>
      </right>
      <top>
        <color indexed="63"/>
      </top>
      <bottom>
        <color indexed="63"/>
      </bottom>
    </border>
    <border>
      <left style="dashed">
        <color indexed="41"/>
      </left>
      <right>
        <color indexed="63"/>
      </right>
      <top>
        <color indexed="63"/>
      </top>
      <bottom>
        <color indexed="63"/>
      </bottom>
    </border>
    <border>
      <left style="thin">
        <color indexed="11"/>
      </left>
      <right style="thin">
        <color indexed="11"/>
      </right>
      <top>
        <color indexed="63"/>
      </top>
      <bottom>
        <color indexed="63"/>
      </bottom>
    </border>
    <border>
      <left style="thin">
        <color indexed="11"/>
      </left>
      <right>
        <color indexed="63"/>
      </right>
      <top>
        <color indexed="63"/>
      </top>
      <bottom>
        <color indexed="63"/>
      </bottom>
    </border>
    <border>
      <left style="thin">
        <color indexed="15"/>
      </left>
      <right style="thin">
        <color indexed="15"/>
      </right>
      <top>
        <color indexed="63"/>
      </top>
      <bottom>
        <color indexed="63"/>
      </bottom>
    </border>
    <border>
      <left style="thin">
        <color indexed="15"/>
      </left>
      <right>
        <color indexed="63"/>
      </right>
      <top>
        <color indexed="63"/>
      </top>
      <bottom>
        <color indexed="63"/>
      </bottom>
    </border>
    <border>
      <left style="thin">
        <color indexed="60"/>
      </left>
      <right>
        <color indexed="63"/>
      </right>
      <top>
        <color indexed="63"/>
      </top>
      <bottom>
        <color indexed="63"/>
      </bottom>
    </border>
    <border>
      <left>
        <color indexed="63"/>
      </left>
      <right style="thin">
        <color indexed="60"/>
      </right>
      <top>
        <color indexed="63"/>
      </top>
      <bottom style="thin">
        <color indexed="60"/>
      </bottom>
    </border>
    <border>
      <left style="thin">
        <color indexed="60"/>
      </left>
      <right style="thin">
        <color indexed="60"/>
      </right>
      <top>
        <color indexed="63"/>
      </top>
      <bottom style="thin">
        <color indexed="60"/>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cellStyleXfs>
  <cellXfs count="167">
    <xf numFmtId="0" fontId="0" fillId="0" borderId="0" xfId="0" applyAlignment="1">
      <alignment/>
    </xf>
    <xf numFmtId="0" fontId="3" fillId="0" borderId="0" xfId="0" applyFont="1" applyAlignment="1">
      <alignment/>
    </xf>
    <xf numFmtId="0" fontId="4" fillId="0" borderId="0" xfId="16" applyAlignment="1">
      <alignment/>
    </xf>
    <xf numFmtId="0" fontId="0" fillId="2" borderId="0" xfId="0" applyFill="1" applyAlignment="1">
      <alignment/>
    </xf>
    <xf numFmtId="0" fontId="4" fillId="0" borderId="0" xfId="16" applyAlignment="1">
      <alignment horizontal="left"/>
    </xf>
    <xf numFmtId="0" fontId="0" fillId="0" borderId="0" xfId="21">
      <alignment vertical="center"/>
      <protection/>
    </xf>
    <xf numFmtId="0" fontId="0" fillId="3" borderId="1" xfId="21" applyFont="1" applyFill="1" applyBorder="1" applyAlignment="1">
      <alignment horizontal="center" vertical="center"/>
      <protection/>
    </xf>
    <xf numFmtId="0" fontId="0" fillId="3" borderId="1" xfId="21" applyFill="1" applyBorder="1">
      <alignment vertical="center"/>
      <protection/>
    </xf>
    <xf numFmtId="0" fontId="0" fillId="0" borderId="0" xfId="21" applyAlignment="1">
      <alignment vertical="center" wrapText="1"/>
      <protection/>
    </xf>
    <xf numFmtId="0" fontId="0" fillId="4" borderId="2" xfId="21" applyFill="1" applyBorder="1" applyAlignment="1">
      <alignment horizontal="center" vertical="center"/>
      <protection/>
    </xf>
    <xf numFmtId="0" fontId="0" fillId="5" borderId="3" xfId="21" applyFill="1" applyBorder="1" applyAlignment="1">
      <alignment horizontal="center" vertical="center"/>
      <protection/>
    </xf>
    <xf numFmtId="0" fontId="0" fillId="5" borderId="3" xfId="21" applyFill="1" applyBorder="1">
      <alignment vertical="center"/>
      <protection/>
    </xf>
    <xf numFmtId="0" fontId="0" fillId="0" borderId="0" xfId="21" applyFill="1">
      <alignment vertical="center"/>
      <protection/>
    </xf>
    <xf numFmtId="0" fontId="0" fillId="0" borderId="0" xfId="21" applyFill="1" applyAlignment="1">
      <alignment vertical="center" wrapText="1"/>
      <protection/>
    </xf>
    <xf numFmtId="0" fontId="0" fillId="0" borderId="0" xfId="21" applyFill="1" applyAlignment="1">
      <alignment horizontal="center" vertical="center"/>
      <protection/>
    </xf>
    <xf numFmtId="0" fontId="0" fillId="0" borderId="0" xfId="21" applyFill="1" applyAlignment="1">
      <alignment horizontal="center" vertical="center" wrapText="1"/>
      <protection/>
    </xf>
    <xf numFmtId="0" fontId="0" fillId="0" borderId="0" xfId="21" applyFill="1" applyAlignment="1" quotePrefix="1">
      <alignment vertical="center" wrapText="1"/>
      <protection/>
    </xf>
    <xf numFmtId="14" fontId="0" fillId="0" borderId="0" xfId="21" applyNumberFormat="1" applyFill="1" applyAlignment="1">
      <alignment vertical="center" wrapText="1"/>
      <protection/>
    </xf>
    <xf numFmtId="31" fontId="0" fillId="0" borderId="0" xfId="21" applyNumberFormat="1" applyFill="1">
      <alignment vertical="center"/>
      <protection/>
    </xf>
    <xf numFmtId="0" fontId="0" fillId="0" borderId="0" xfId="21" applyFill="1" quotePrefix="1">
      <alignment vertical="center"/>
      <protection/>
    </xf>
    <xf numFmtId="14" fontId="0" fillId="0" borderId="0" xfId="21" applyNumberFormat="1" applyFill="1">
      <alignment vertical="center"/>
      <protection/>
    </xf>
    <xf numFmtId="0" fontId="0" fillId="0" borderId="0" xfId="21" quotePrefix="1">
      <alignment vertical="center"/>
      <protection/>
    </xf>
    <xf numFmtId="14" fontId="0" fillId="0" borderId="0" xfId="21" applyNumberFormat="1">
      <alignment vertical="center"/>
      <protection/>
    </xf>
    <xf numFmtId="0" fontId="0" fillId="0" borderId="0" xfId="21" applyFont="1">
      <alignment vertical="center"/>
      <protection/>
    </xf>
    <xf numFmtId="0" fontId="0" fillId="0" borderId="0" xfId="21" applyFont="1" applyFill="1" applyAlignment="1">
      <alignment vertical="center"/>
      <protection/>
    </xf>
    <xf numFmtId="0" fontId="8" fillId="0" borderId="0" xfId="21" applyFont="1" applyFill="1" applyAlignment="1">
      <alignment vertical="center"/>
      <protection/>
    </xf>
    <xf numFmtId="0" fontId="2" fillId="0" borderId="0" xfId="21" applyFont="1">
      <alignment vertical="center"/>
      <protection/>
    </xf>
    <xf numFmtId="0" fontId="2" fillId="6" borderId="0" xfId="0" applyFont="1" applyFill="1" applyAlignment="1">
      <alignment horizontal="center" vertical="center"/>
    </xf>
    <xf numFmtId="0" fontId="2" fillId="6" borderId="4" xfId="0" applyFont="1" applyFill="1" applyBorder="1" applyAlignment="1">
      <alignment horizontal="center" vertical="center" wrapText="1"/>
    </xf>
    <xf numFmtId="0" fontId="0" fillId="6" borderId="5" xfId="0" applyFill="1" applyBorder="1" applyAlignment="1">
      <alignment horizontal="center" vertical="center"/>
    </xf>
    <xf numFmtId="0" fontId="2" fillId="5" borderId="0" xfId="0" applyFont="1" applyFill="1" applyAlignment="1">
      <alignment/>
    </xf>
    <xf numFmtId="0" fontId="0" fillId="0" borderId="0" xfId="0" applyFill="1" applyAlignment="1">
      <alignment/>
    </xf>
    <xf numFmtId="0" fontId="0" fillId="7" borderId="0" xfId="0" applyFill="1" applyAlignment="1">
      <alignment horizontal="center"/>
    </xf>
    <xf numFmtId="0" fontId="0" fillId="7" borderId="0" xfId="0" applyFill="1" applyAlignment="1" quotePrefix="1">
      <alignment/>
    </xf>
    <xf numFmtId="0" fontId="0" fillId="2" borderId="0" xfId="0" applyFill="1" applyAlignment="1">
      <alignment horizontal="center"/>
    </xf>
    <xf numFmtId="0" fontId="0" fillId="0" borderId="0" xfId="0" applyFill="1" applyAlignment="1" quotePrefix="1">
      <alignment/>
    </xf>
    <xf numFmtId="0" fontId="0" fillId="0" borderId="0" xfId="0" applyAlignment="1">
      <alignment vertical="top" wrapText="1"/>
    </xf>
    <xf numFmtId="0" fontId="0" fillId="0" borderId="0" xfId="0" applyFill="1" applyAlignment="1">
      <alignment horizontal="center"/>
    </xf>
    <xf numFmtId="0" fontId="0" fillId="8" borderId="6" xfId="0" applyFill="1" applyBorder="1" applyAlignment="1">
      <alignment horizontal="center"/>
    </xf>
    <xf numFmtId="0" fontId="0" fillId="8" borderId="6" xfId="0" applyFill="1" applyBorder="1" applyAlignment="1">
      <alignment/>
    </xf>
    <xf numFmtId="0" fontId="0" fillId="7" borderId="6" xfId="0" applyFill="1" applyBorder="1" applyAlignment="1">
      <alignment horizontal="center"/>
    </xf>
    <xf numFmtId="0" fontId="0" fillId="2" borderId="6" xfId="0" applyFill="1" applyBorder="1" applyAlignment="1">
      <alignment horizontal="center"/>
    </xf>
    <xf numFmtId="0" fontId="0" fillId="7" borderId="6" xfId="0" applyFill="1" applyBorder="1" applyAlignment="1" quotePrefix="1">
      <alignment/>
    </xf>
    <xf numFmtId="0" fontId="0" fillId="2" borderId="6" xfId="0" applyFill="1" applyBorder="1" applyAlignment="1">
      <alignment/>
    </xf>
    <xf numFmtId="0" fontId="0" fillId="8" borderId="7" xfId="0" applyFill="1" applyBorder="1" applyAlignment="1">
      <alignment horizontal="center"/>
    </xf>
    <xf numFmtId="0" fontId="0" fillId="7" borderId="6" xfId="0" applyFill="1" applyBorder="1" applyAlignment="1" quotePrefix="1">
      <alignment horizontal="left"/>
    </xf>
    <xf numFmtId="0" fontId="0" fillId="9" borderId="6" xfId="21" applyFont="1" applyFill="1" applyBorder="1" applyAlignment="1">
      <alignment horizontal="center" vertical="center"/>
      <protection/>
    </xf>
    <xf numFmtId="0" fontId="0" fillId="9" borderId="6" xfId="0" applyFill="1" applyBorder="1" applyAlignment="1">
      <alignment vertical="center" wrapText="1"/>
    </xf>
    <xf numFmtId="0" fontId="0" fillId="3" borderId="0" xfId="21" applyFill="1" applyBorder="1">
      <alignment vertical="center"/>
      <protection/>
    </xf>
    <xf numFmtId="0" fontId="0" fillId="2" borderId="6" xfId="21" applyFont="1" applyFill="1" applyBorder="1" applyAlignment="1">
      <alignment horizontal="center" vertical="center" wrapText="1"/>
      <protection/>
    </xf>
    <xf numFmtId="0" fontId="0" fillId="9" borderId="6" xfId="21" applyFont="1" applyFill="1" applyBorder="1" applyAlignment="1">
      <alignment horizontal="center" vertical="center" wrapText="1"/>
      <protection/>
    </xf>
    <xf numFmtId="0" fontId="0" fillId="7" borderId="6" xfId="21" applyFont="1" applyFill="1" applyBorder="1" quotePrefix="1">
      <alignment vertical="center"/>
      <protection/>
    </xf>
    <xf numFmtId="0" fontId="0" fillId="2" borderId="6" xfId="21" applyFill="1" applyBorder="1" applyAlignment="1">
      <alignment vertical="center" wrapText="1"/>
      <protection/>
    </xf>
    <xf numFmtId="0" fontId="0" fillId="0" borderId="0" xfId="21" applyFont="1" applyFill="1" applyAlignment="1" quotePrefix="1">
      <alignment vertical="center"/>
      <protection/>
    </xf>
    <xf numFmtId="0" fontId="0" fillId="2" borderId="8" xfId="21" applyFont="1" applyFill="1" applyBorder="1" applyAlignment="1">
      <alignment horizontal="center" vertical="center" wrapText="1"/>
      <protection/>
    </xf>
    <xf numFmtId="0" fontId="0" fillId="7" borderId="9" xfId="21" applyFont="1" applyFill="1" applyBorder="1" applyAlignment="1" quotePrefix="1">
      <alignment vertical="center"/>
      <protection/>
    </xf>
    <xf numFmtId="0" fontId="0" fillId="7" borderId="10" xfId="21" applyFill="1" applyBorder="1" applyAlignment="1">
      <alignment vertical="center" wrapText="1"/>
      <protection/>
    </xf>
    <xf numFmtId="0" fontId="0" fillId="2" borderId="11" xfId="21" applyFont="1" applyFill="1" applyBorder="1" applyAlignment="1">
      <alignment vertical="center"/>
      <protection/>
    </xf>
    <xf numFmtId="0" fontId="0" fillId="7" borderId="0" xfId="0" applyFill="1" applyAlignment="1">
      <alignment/>
    </xf>
    <xf numFmtId="0" fontId="8" fillId="0" borderId="0" xfId="0" applyFont="1" applyAlignment="1">
      <alignment/>
    </xf>
    <xf numFmtId="0" fontId="8" fillId="0" borderId="0" xfId="0" applyFont="1" applyAlignment="1">
      <alignment vertical="center"/>
    </xf>
    <xf numFmtId="0" fontId="8" fillId="0" borderId="0" xfId="0" applyFont="1" applyFill="1" applyBorder="1" applyAlignment="1">
      <alignment vertical="center"/>
    </xf>
    <xf numFmtId="0" fontId="0" fillId="0" borderId="0" xfId="21" applyFont="1" applyFill="1" applyBorder="1" applyAlignment="1" quotePrefix="1">
      <alignment vertical="center"/>
      <protection/>
    </xf>
    <xf numFmtId="0" fontId="0" fillId="0" borderId="0" xfId="21" applyFill="1" applyBorder="1" applyAlignment="1">
      <alignment vertical="center" wrapText="1"/>
      <protection/>
    </xf>
    <xf numFmtId="0" fontId="0" fillId="0" borderId="0" xfId="21" applyFont="1" applyFill="1" applyBorder="1" applyAlignment="1">
      <alignment vertical="center"/>
      <protection/>
    </xf>
    <xf numFmtId="0" fontId="0" fillId="10" borderId="6" xfId="0" applyFill="1" applyBorder="1" applyAlignment="1">
      <alignment horizontal="center"/>
    </xf>
    <xf numFmtId="0" fontId="0" fillId="7" borderId="6" xfId="0" applyFill="1" applyBorder="1" applyAlignment="1">
      <alignment/>
    </xf>
    <xf numFmtId="0" fontId="0" fillId="10" borderId="6" xfId="0" applyFill="1" applyBorder="1" applyAlignment="1">
      <alignment/>
    </xf>
    <xf numFmtId="0" fontId="0" fillId="7" borderId="6" xfId="21" applyFill="1" applyBorder="1">
      <alignment vertical="center"/>
      <protection/>
    </xf>
    <xf numFmtId="0" fontId="0" fillId="9" borderId="0" xfId="21" applyFont="1" applyFill="1">
      <alignment vertical="center"/>
      <protection/>
    </xf>
    <xf numFmtId="0" fontId="0" fillId="9" borderId="0" xfId="21" applyFill="1">
      <alignment vertical="center"/>
      <protection/>
    </xf>
    <xf numFmtId="0" fontId="0" fillId="2" borderId="11" xfId="21" applyFill="1" applyBorder="1" applyAlignment="1">
      <alignment vertical="center" wrapText="1"/>
      <protection/>
    </xf>
    <xf numFmtId="0" fontId="8" fillId="0" borderId="0" xfId="21" applyFont="1" applyFill="1" applyAlignment="1">
      <alignment horizontal="left" vertical="center"/>
      <protection/>
    </xf>
    <xf numFmtId="0" fontId="0" fillId="5" borderId="0" xfId="21" applyFill="1" applyBorder="1">
      <alignment vertical="center"/>
      <protection/>
    </xf>
    <xf numFmtId="0" fontId="0" fillId="9" borderId="0" xfId="21" applyFill="1" applyBorder="1">
      <alignment vertical="center"/>
      <protection/>
    </xf>
    <xf numFmtId="0" fontId="0" fillId="9" borderId="0" xfId="0" applyFill="1" applyAlignment="1">
      <alignment vertical="top" wrapText="1"/>
    </xf>
    <xf numFmtId="0" fontId="0" fillId="0" borderId="0" xfId="21" applyFill="1" applyBorder="1">
      <alignment vertical="center"/>
      <protection/>
    </xf>
    <xf numFmtId="0" fontId="0" fillId="9" borderId="0" xfId="21" applyFont="1" applyFill="1" applyBorder="1" applyAlignment="1">
      <alignment horizontal="center" vertical="center"/>
      <protection/>
    </xf>
    <xf numFmtId="0" fontId="0" fillId="9" borderId="0" xfId="0" applyFill="1" applyAlignment="1">
      <alignment horizontal="left" vertical="top" wrapText="1" indent="1"/>
    </xf>
    <xf numFmtId="0" fontId="11" fillId="0" borderId="0" xfId="0" applyFont="1" applyAlignment="1">
      <alignment/>
    </xf>
    <xf numFmtId="0" fontId="0" fillId="10" borderId="6" xfId="21" applyFont="1" applyFill="1" applyBorder="1" applyAlignment="1">
      <alignment horizontal="distributed" vertical="center"/>
      <protection/>
    </xf>
    <xf numFmtId="0" fontId="0" fillId="8" borderId="6" xfId="21" applyFill="1" applyBorder="1" applyAlignment="1">
      <alignment vertical="center" wrapText="1"/>
      <protection/>
    </xf>
    <xf numFmtId="0" fontId="0" fillId="2" borderId="6" xfId="21" applyFill="1" applyBorder="1" applyAlignment="1">
      <alignment horizontal="center" vertical="center" wrapText="1"/>
      <protection/>
    </xf>
    <xf numFmtId="0" fontId="0" fillId="2" borderId="6" xfId="21" applyFont="1" applyFill="1" applyBorder="1" applyAlignment="1">
      <alignment horizontal="distributed" vertical="center"/>
      <protection/>
    </xf>
    <xf numFmtId="0" fontId="0" fillId="0" borderId="12" xfId="21" applyFill="1" applyBorder="1" applyAlignment="1">
      <alignment horizontal="center" vertical="center" wrapText="1"/>
      <protection/>
    </xf>
    <xf numFmtId="0" fontId="0" fillId="7" borderId="6" xfId="21" applyFont="1" applyFill="1" applyBorder="1" applyAlignment="1" quotePrefix="1">
      <alignment vertical="center" wrapText="1"/>
      <protection/>
    </xf>
    <xf numFmtId="0" fontId="0" fillId="0" borderId="0" xfId="0" applyFont="1" applyFill="1" applyAlignment="1">
      <alignment horizontal="center"/>
    </xf>
    <xf numFmtId="0" fontId="0" fillId="0" borderId="0" xfId="0" applyFill="1" applyBorder="1" applyAlignment="1">
      <alignment/>
    </xf>
    <xf numFmtId="0" fontId="0" fillId="0" borderId="12" xfId="0" applyFill="1" applyBorder="1" applyAlignment="1">
      <alignment shrinkToFit="1"/>
    </xf>
    <xf numFmtId="0" fontId="0" fillId="10" borderId="6" xfId="0" applyFill="1" applyBorder="1" applyAlignment="1">
      <alignment vertical="center" shrinkToFit="1"/>
    </xf>
    <xf numFmtId="0" fontId="0" fillId="2" borderId="6" xfId="0" applyFill="1" applyBorder="1" applyAlignment="1">
      <alignment vertical="center"/>
    </xf>
    <xf numFmtId="0" fontId="0" fillId="10" borderId="6" xfId="0" applyFill="1" applyBorder="1" applyAlignment="1">
      <alignment horizontal="center" vertical="center"/>
    </xf>
    <xf numFmtId="0" fontId="0" fillId="2" borderId="6" xfId="0" applyFill="1" applyBorder="1" applyAlignment="1">
      <alignment horizontal="center" vertical="center"/>
    </xf>
    <xf numFmtId="0" fontId="0" fillId="9" borderId="6" xfId="0" applyFill="1" applyBorder="1" applyAlignment="1">
      <alignment horizontal="center" vertical="center"/>
    </xf>
    <xf numFmtId="0" fontId="0" fillId="7" borderId="6" xfId="0" applyFill="1" applyBorder="1" applyAlignment="1" quotePrefix="1">
      <alignment vertical="center"/>
    </xf>
    <xf numFmtId="0" fontId="0" fillId="7" borderId="6" xfId="0" applyFill="1" applyBorder="1" applyAlignment="1">
      <alignment vertical="center"/>
    </xf>
    <xf numFmtId="0" fontId="0" fillId="9" borderId="6" xfId="0" applyFill="1" applyBorder="1" applyAlignment="1">
      <alignment vertical="center"/>
    </xf>
    <xf numFmtId="0" fontId="0" fillId="7" borderId="6" xfId="21" applyFont="1" applyFill="1" applyBorder="1" applyAlignment="1" quotePrefix="1">
      <alignment vertical="center"/>
      <protection/>
    </xf>
    <xf numFmtId="0" fontId="0" fillId="7" borderId="6" xfId="21" applyFill="1" applyBorder="1" applyAlignment="1">
      <alignment vertical="center"/>
      <protection/>
    </xf>
    <xf numFmtId="0" fontId="0" fillId="9" borderId="6" xfId="21" applyFill="1" applyBorder="1" applyAlignment="1">
      <alignment vertical="center"/>
      <protection/>
    </xf>
    <xf numFmtId="0" fontId="0" fillId="9" borderId="6" xfId="21" applyFont="1" applyFill="1" applyBorder="1" applyAlignment="1">
      <alignment vertical="center"/>
      <protection/>
    </xf>
    <xf numFmtId="0" fontId="0" fillId="8" borderId="6" xfId="0" applyFill="1" applyBorder="1" applyAlignment="1">
      <alignment vertical="center"/>
    </xf>
    <xf numFmtId="0" fontId="8" fillId="0" borderId="0" xfId="21" applyFont="1">
      <alignment vertical="center"/>
      <protection/>
    </xf>
    <xf numFmtId="0" fontId="0" fillId="9" borderId="0" xfId="21" applyFont="1" applyFill="1" quotePrefix="1">
      <alignment vertical="center"/>
      <protection/>
    </xf>
    <xf numFmtId="0" fontId="0" fillId="2" borderId="6" xfId="0" applyFont="1" applyFill="1" applyBorder="1" applyAlignment="1">
      <alignment horizontal="center"/>
    </xf>
    <xf numFmtId="0" fontId="12" fillId="2" borderId="6" xfId="0" applyFont="1" applyFill="1" applyBorder="1" applyAlignment="1">
      <alignment horizontal="center"/>
    </xf>
    <xf numFmtId="0" fontId="0" fillId="7" borderId="7" xfId="21" applyFont="1" applyFill="1" applyBorder="1" applyAlignment="1" quotePrefix="1">
      <alignment vertical="center"/>
      <protection/>
    </xf>
    <xf numFmtId="0" fontId="0" fillId="0" borderId="12" xfId="0" applyBorder="1" applyAlignment="1">
      <alignment vertical="center"/>
    </xf>
    <xf numFmtId="0" fontId="0" fillId="0" borderId="13" xfId="0" applyBorder="1" applyAlignment="1">
      <alignment vertical="center"/>
    </xf>
    <xf numFmtId="0" fontId="6" fillId="5" borderId="14" xfId="21" applyFont="1" applyFill="1" applyBorder="1" applyAlignment="1">
      <alignment vertical="top" wrapText="1"/>
      <protection/>
    </xf>
    <xf numFmtId="0" fontId="0" fillId="0" borderId="0" xfId="0" applyBorder="1" applyAlignment="1">
      <alignment vertical="top" wrapText="1"/>
    </xf>
    <xf numFmtId="0" fontId="0" fillId="0" borderId="14" xfId="0" applyBorder="1" applyAlignment="1">
      <alignment vertical="top" wrapText="1"/>
    </xf>
    <xf numFmtId="0" fontId="0" fillId="9" borderId="0" xfId="0" applyFill="1" applyAlignment="1">
      <alignment vertical="top" wrapText="1"/>
    </xf>
    <xf numFmtId="0" fontId="0" fillId="7" borderId="7" xfId="21" applyFont="1" applyFill="1" applyBorder="1" applyAlignment="1" quotePrefix="1">
      <alignment vertical="center" wrapText="1"/>
      <protection/>
    </xf>
    <xf numFmtId="0" fontId="0" fillId="7" borderId="13" xfId="0" applyFill="1" applyBorder="1" applyAlignment="1">
      <alignment vertical="center" wrapText="1"/>
    </xf>
    <xf numFmtId="0" fontId="6" fillId="5" borderId="15" xfId="21" applyFont="1" applyFill="1" applyBorder="1" applyAlignment="1">
      <alignment vertical="center" wrapText="1"/>
      <protection/>
    </xf>
    <xf numFmtId="0" fontId="0" fillId="5" borderId="15" xfId="21" applyFill="1" applyBorder="1" applyAlignment="1">
      <alignment vertical="center" wrapText="1"/>
      <protection/>
    </xf>
    <xf numFmtId="0" fontId="0" fillId="5" borderId="16" xfId="21" applyFill="1" applyBorder="1" applyAlignment="1">
      <alignment vertical="center" wrapText="1"/>
      <protection/>
    </xf>
    <xf numFmtId="0" fontId="0" fillId="5" borderId="15" xfId="21" applyFont="1" applyFill="1" applyBorder="1" applyAlignment="1">
      <alignment vertical="center" wrapText="1"/>
      <protection/>
    </xf>
    <xf numFmtId="0" fontId="0" fillId="3" borderId="17" xfId="21" applyFont="1" applyFill="1" applyBorder="1" applyAlignment="1">
      <alignment vertical="center"/>
      <protection/>
    </xf>
    <xf numFmtId="0" fontId="0" fillId="3" borderId="17" xfId="21" applyFill="1" applyBorder="1" applyAlignment="1">
      <alignment vertical="center"/>
      <protection/>
    </xf>
    <xf numFmtId="0" fontId="0" fillId="3" borderId="18" xfId="21" applyFill="1" applyBorder="1" applyAlignment="1">
      <alignment vertical="center"/>
      <protection/>
    </xf>
    <xf numFmtId="0" fontId="0" fillId="4" borderId="19" xfId="21" applyFont="1" applyFill="1" applyBorder="1" applyAlignment="1">
      <alignment vertical="center"/>
      <protection/>
    </xf>
    <xf numFmtId="0" fontId="0" fillId="0" borderId="19" xfId="21" applyBorder="1" applyAlignment="1">
      <alignment vertical="center"/>
      <protection/>
    </xf>
    <xf numFmtId="0" fontId="0" fillId="0" borderId="20" xfId="21" applyBorder="1" applyAlignment="1">
      <alignment vertical="center"/>
      <protection/>
    </xf>
    <xf numFmtId="0" fontId="0" fillId="3" borderId="18" xfId="21" applyFont="1" applyFill="1" applyBorder="1" applyAlignment="1">
      <alignment vertical="top" wrapText="1"/>
      <protection/>
    </xf>
    <xf numFmtId="0" fontId="0" fillId="3" borderId="0" xfId="21" applyFill="1" applyBorder="1" applyAlignment="1">
      <alignment vertical="top" wrapText="1"/>
      <protection/>
    </xf>
    <xf numFmtId="0" fontId="0" fillId="0" borderId="18" xfId="0" applyBorder="1" applyAlignment="1">
      <alignment vertical="top" wrapText="1"/>
    </xf>
    <xf numFmtId="0" fontId="6" fillId="5" borderId="16" xfId="21" applyFont="1" applyFill="1" applyBorder="1" applyAlignment="1">
      <alignment vertical="top" wrapText="1"/>
      <protection/>
    </xf>
    <xf numFmtId="0" fontId="0" fillId="5" borderId="0" xfId="21" applyFill="1" applyBorder="1" applyAlignment="1">
      <alignment vertical="top" wrapText="1"/>
      <protection/>
    </xf>
    <xf numFmtId="0" fontId="0" fillId="5" borderId="16" xfId="21" applyFill="1" applyBorder="1" applyAlignment="1">
      <alignment vertical="top" wrapText="1"/>
      <protection/>
    </xf>
    <xf numFmtId="0" fontId="0" fillId="0" borderId="16" xfId="0" applyBorder="1" applyAlignment="1">
      <alignment vertical="top" wrapText="1"/>
    </xf>
    <xf numFmtId="0" fontId="0" fillId="0" borderId="0" xfId="0" applyAlignment="1">
      <alignment vertical="top" wrapText="1"/>
    </xf>
    <xf numFmtId="0" fontId="4" fillId="9" borderId="0" xfId="16" applyFill="1" applyAlignment="1">
      <alignment horizontal="left" vertical="top" wrapText="1" indent="1"/>
    </xf>
    <xf numFmtId="0" fontId="0" fillId="9" borderId="0" xfId="0" applyFill="1" applyAlignment="1">
      <alignment horizontal="left" vertical="top" wrapText="1" indent="2"/>
    </xf>
    <xf numFmtId="0" fontId="0" fillId="7" borderId="7" xfId="21" applyFont="1" applyFill="1" applyBorder="1" applyAlignment="1">
      <alignment horizontal="center" vertical="center" wrapText="1"/>
      <protection/>
    </xf>
    <xf numFmtId="0" fontId="0" fillId="7" borderId="13" xfId="21" applyFont="1" applyFill="1" applyBorder="1" applyAlignment="1">
      <alignment horizontal="center" vertical="center" wrapText="1"/>
      <protection/>
    </xf>
    <xf numFmtId="0" fontId="0" fillId="7" borderId="7" xfId="0" applyFill="1" applyBorder="1" applyAlignment="1">
      <alignment horizontal="center" vertical="center"/>
    </xf>
    <xf numFmtId="0" fontId="0" fillId="7" borderId="13" xfId="0" applyFill="1" applyBorder="1" applyAlignment="1">
      <alignment horizontal="center" vertical="center"/>
    </xf>
    <xf numFmtId="0" fontId="0" fillId="7" borderId="7" xfId="0" applyFill="1" applyBorder="1" applyAlignment="1" quotePrefix="1">
      <alignment vertical="center"/>
    </xf>
    <xf numFmtId="0" fontId="0" fillId="9" borderId="0" xfId="21" applyFont="1" applyFill="1" applyBorder="1" applyAlignment="1">
      <alignment vertical="center" wrapText="1"/>
      <protection/>
    </xf>
    <xf numFmtId="0" fontId="0" fillId="9" borderId="0" xfId="0" applyFill="1" applyAlignment="1">
      <alignment vertical="center" wrapText="1"/>
    </xf>
    <xf numFmtId="0" fontId="0" fillId="9" borderId="21" xfId="21" applyFont="1" applyFill="1" applyBorder="1" applyAlignment="1">
      <alignment vertical="center" wrapText="1"/>
      <protection/>
    </xf>
    <xf numFmtId="0" fontId="0" fillId="9" borderId="21" xfId="0" applyFill="1" applyBorder="1" applyAlignment="1">
      <alignment vertical="center" wrapText="1"/>
    </xf>
    <xf numFmtId="0" fontId="0" fillId="4" borderId="0" xfId="0" applyFont="1" applyFill="1" applyAlignment="1">
      <alignment horizontal="center" vertical="center"/>
    </xf>
    <xf numFmtId="0" fontId="0" fillId="0" borderId="0" xfId="0" applyAlignment="1">
      <alignment horizontal="center" vertical="center"/>
    </xf>
    <xf numFmtId="0" fontId="0" fillId="8" borderId="6" xfId="0" applyFill="1" applyBorder="1" applyAlignment="1">
      <alignment horizontal="center"/>
    </xf>
    <xf numFmtId="0" fontId="0" fillId="5" borderId="16" xfId="21" applyFont="1" applyFill="1" applyBorder="1" applyAlignment="1">
      <alignment vertical="top" wrapText="1"/>
      <protection/>
    </xf>
    <xf numFmtId="0" fontId="0" fillId="3" borderId="0" xfId="21" applyFont="1" applyFill="1" applyBorder="1" applyAlignment="1">
      <alignment vertical="center" wrapText="1"/>
      <protection/>
    </xf>
    <xf numFmtId="0" fontId="0" fillId="3" borderId="0" xfId="21" applyFill="1" applyBorder="1" applyAlignment="1">
      <alignment vertical="center" wrapText="1"/>
      <protection/>
    </xf>
    <xf numFmtId="0" fontId="0" fillId="0" borderId="0" xfId="0" applyAlignment="1">
      <alignment vertical="center" wrapText="1"/>
    </xf>
    <xf numFmtId="0" fontId="0" fillId="7" borderId="22" xfId="21" applyFont="1" applyFill="1" applyBorder="1" applyAlignment="1">
      <alignment horizontal="center" vertical="center"/>
      <protection/>
    </xf>
    <xf numFmtId="0" fontId="0" fillId="7" borderId="23" xfId="21" applyFont="1" applyFill="1" applyBorder="1" applyAlignment="1">
      <alignment horizontal="center" vertical="center"/>
      <protection/>
    </xf>
    <xf numFmtId="0" fontId="0" fillId="10" borderId="6" xfId="0" applyFill="1" applyBorder="1" applyAlignment="1">
      <alignment horizontal="center"/>
    </xf>
    <xf numFmtId="0" fontId="0" fillId="0" borderId="0" xfId="0" applyFill="1" applyAlignment="1" quotePrefix="1">
      <alignment vertical="center" wrapText="1"/>
    </xf>
    <xf numFmtId="0" fontId="0" fillId="0" borderId="0" xfId="0" applyFill="1" applyAlignment="1">
      <alignment vertical="center" wrapText="1"/>
    </xf>
    <xf numFmtId="0" fontId="0" fillId="9" borderId="6" xfId="21" applyFont="1" applyFill="1" applyBorder="1" applyAlignment="1">
      <alignment vertical="center" wrapText="1"/>
      <protection/>
    </xf>
    <xf numFmtId="0" fontId="0" fillId="9" borderId="6" xfId="0" applyFill="1" applyBorder="1" applyAlignment="1">
      <alignment vertical="center" wrapText="1"/>
    </xf>
    <xf numFmtId="0" fontId="0" fillId="5" borderId="0" xfId="21" applyFont="1" applyFill="1" applyBorder="1" applyAlignment="1">
      <alignment vertical="top" wrapText="1"/>
      <protection/>
    </xf>
    <xf numFmtId="0" fontId="0" fillId="3" borderId="0" xfId="21" applyFont="1" applyFill="1" applyBorder="1" applyAlignment="1">
      <alignment vertical="top" wrapText="1"/>
      <protection/>
    </xf>
    <xf numFmtId="0" fontId="3" fillId="0" borderId="24" xfId="0" applyFont="1" applyBorder="1" applyAlignment="1">
      <alignment/>
    </xf>
    <xf numFmtId="0" fontId="0" fillId="0" borderId="24" xfId="0" applyFont="1" applyBorder="1" applyAlignment="1">
      <alignment/>
    </xf>
    <xf numFmtId="0" fontId="2" fillId="5" borderId="0" xfId="0" applyFont="1" applyFill="1" applyAlignment="1">
      <alignment vertical="center"/>
    </xf>
    <xf numFmtId="0" fontId="0" fillId="0" borderId="25" xfId="0" applyBorder="1" applyAlignment="1">
      <alignment vertical="center"/>
    </xf>
    <xf numFmtId="0" fontId="0" fillId="0" borderId="24" xfId="0" applyFont="1" applyBorder="1" applyAlignment="1">
      <alignment vertical="top" wrapText="1"/>
    </xf>
    <xf numFmtId="0" fontId="4" fillId="0" borderId="0" xfId="16" applyAlignment="1">
      <alignment vertical="center"/>
    </xf>
    <xf numFmtId="0" fontId="0" fillId="0" borderId="24" xfId="0"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Excel関数フォーム"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542;&#29702;&#38306;&#25968;&#19968;&#35239;!A1" /><Relationship Id="rId2" Type="http://schemas.openxmlformats.org/officeDocument/2006/relationships/hyperlink" Target="#IF&#38306;&#25968;!B1" /></Relationships>
</file>

<file path=xl/drawings/_rels/drawing2.xml.rels><?xml version="1.0" encoding="utf-8" standalone="yes"?><Relationships xmlns="http://schemas.openxmlformats.org/package/2006/relationships"><Relationship Id="rId1" Type="http://schemas.openxmlformats.org/officeDocument/2006/relationships/hyperlink" Target="#&#35542;&#29702;&#38306;&#25968;&#19968;&#35239;!A1" /><Relationship Id="rId2" Type="http://schemas.openxmlformats.org/officeDocument/2006/relationships/hyperlink" Target="#AND&#38306;&#25968;!B1" /><Relationship Id="rId3" Type="http://schemas.openxmlformats.org/officeDocument/2006/relationships/image" Target="NULL" /></Relationships>
</file>

<file path=xl/drawings/_rels/drawing3.xml.rels><?xml version="1.0" encoding="utf-8" standalone="yes"?><Relationships xmlns="http://schemas.openxmlformats.org/package/2006/relationships"><Relationship Id="rId1" Type="http://schemas.openxmlformats.org/officeDocument/2006/relationships/hyperlink" Target="#&#35542;&#29702;&#38306;&#25968;&#19968;&#35239;!A1" /><Relationship Id="rId2" Type="http://schemas.openxmlformats.org/officeDocument/2006/relationships/hyperlink" Target="#OR&#38306;&#25968;!B1" /><Relationship Id="rId3" Type="http://schemas.openxmlformats.org/officeDocument/2006/relationships/image" Target="NULL" /></Relationships>
</file>

<file path=xl/drawings/_rels/drawing4.xml.rels><?xml version="1.0" encoding="utf-8" standalone="yes"?><Relationships xmlns="http://schemas.openxmlformats.org/package/2006/relationships"><Relationship Id="rId1" Type="http://schemas.openxmlformats.org/officeDocument/2006/relationships/hyperlink" Target="#&#35542;&#29702;&#38306;&#25968;&#19968;&#35239;!A1" /><Relationship Id="rId2" Type="http://schemas.openxmlformats.org/officeDocument/2006/relationships/hyperlink" Target="#NOT&#38306;&#25968;!B1" /><Relationship Id="rId3" Type="http://schemas.openxmlformats.org/officeDocument/2006/relationships/image" Target="NULL" /></Relationships>
</file>

<file path=xl/drawings/_rels/drawing5.xml.rels><?xml version="1.0" encoding="utf-8" standalone="yes"?><Relationships xmlns="http://schemas.openxmlformats.org/package/2006/relationships"><Relationship Id="rId1" Type="http://schemas.openxmlformats.org/officeDocument/2006/relationships/hyperlink" Target="#&#35542;&#29702;&#38306;&#25968;&#19968;&#35239;!A1" /></Relationships>
</file>

<file path=xl/drawings/_rels/drawing6.xml.rels><?xml version="1.0" encoding="utf-8" standalone="yes"?><Relationships xmlns="http://schemas.openxmlformats.org/package/2006/relationships"><Relationship Id="rId1" Type="http://schemas.openxmlformats.org/officeDocument/2006/relationships/hyperlink" Target="#&#35542;&#29702;&#38306;&#25968;&#19968;&#3523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76</xdr:row>
      <xdr:rowOff>114300</xdr:rowOff>
    </xdr:from>
    <xdr:to>
      <xdr:col>0</xdr:col>
      <xdr:colOff>409575</xdr:colOff>
      <xdr:row>78</xdr:row>
      <xdr:rowOff>28575</xdr:rowOff>
    </xdr:to>
    <xdr:sp>
      <xdr:nvSpPr>
        <xdr:cNvPr id="2" name="AutoShape 2">
          <a:hlinkClick r:id="rId2"/>
        </xdr:cNvPr>
        <xdr:cNvSpPr>
          <a:spLocks/>
        </xdr:cNvSpPr>
      </xdr:nvSpPr>
      <xdr:spPr>
        <a:xfrm>
          <a:off x="76200" y="1495425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238125</xdr:colOff>
      <xdr:row>94</xdr:row>
      <xdr:rowOff>57150</xdr:rowOff>
    </xdr:from>
    <xdr:to>
      <xdr:col>2</xdr:col>
      <xdr:colOff>819150</xdr:colOff>
      <xdr:row>102</xdr:row>
      <xdr:rowOff>123825</xdr:rowOff>
    </xdr:to>
    <xdr:grpSp>
      <xdr:nvGrpSpPr>
        <xdr:cNvPr id="3" name="Group 63"/>
        <xdr:cNvGrpSpPr>
          <a:grpSpLocks/>
        </xdr:cNvGrpSpPr>
      </xdr:nvGrpSpPr>
      <xdr:grpSpPr>
        <a:xfrm>
          <a:off x="238125" y="17983200"/>
          <a:ext cx="2743200" cy="1438275"/>
          <a:chOff x="68" y="1888"/>
          <a:chExt cx="288" cy="151"/>
        </a:xfrm>
        <a:solidFill>
          <a:srgbClr val="FFFFFF"/>
        </a:solidFill>
      </xdr:grpSpPr>
      <xdr:grpSp>
        <xdr:nvGrpSpPr>
          <xdr:cNvPr id="4" name="Group 57"/>
          <xdr:cNvGrpSpPr>
            <a:grpSpLocks/>
          </xdr:cNvGrpSpPr>
        </xdr:nvGrpSpPr>
        <xdr:grpSpPr>
          <a:xfrm>
            <a:off x="68" y="1888"/>
            <a:ext cx="227" cy="151"/>
            <a:chOff x="137" y="2360"/>
            <a:chExt cx="227" cy="151"/>
          </a:xfrm>
          <a:solidFill>
            <a:srgbClr val="FFFFFF"/>
          </a:solidFill>
        </xdr:grpSpPr>
        <xdr:grpSp>
          <xdr:nvGrpSpPr>
            <xdr:cNvPr id="5" name="Group 56"/>
            <xdr:cNvGrpSpPr>
              <a:grpSpLocks/>
            </xdr:cNvGrpSpPr>
          </xdr:nvGrpSpPr>
          <xdr:grpSpPr>
            <a:xfrm>
              <a:off x="195" y="2378"/>
              <a:ext cx="117" cy="117"/>
              <a:chOff x="195" y="2378"/>
              <a:chExt cx="117" cy="117"/>
            </a:xfrm>
            <a:solidFill>
              <a:srgbClr val="FFFFFF"/>
            </a:solidFill>
          </xdr:grpSpPr>
          <xdr:sp>
            <xdr:nvSpPr>
              <xdr:cNvPr id="6" name="Oval 54"/>
              <xdr:cNvSpPr>
                <a:spLocks/>
              </xdr:cNvSpPr>
            </xdr:nvSpPr>
            <xdr:spPr>
              <a:xfrm>
                <a:off x="195" y="2378"/>
                <a:ext cx="117" cy="117"/>
              </a:xfrm>
              <a:prstGeom prst="ellipse">
                <a:avLst/>
              </a:prstGeom>
              <a:solidFill>
                <a:srgbClr val="00FFFF">
                  <a:alpha val="50000"/>
                </a:srgbClr>
              </a:solidFill>
              <a:ln w="9525" cmpd="sng">
                <a:solidFill>
                  <a:srgbClr val="33CCCC"/>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数学&gt;=70</a:t>
                </a:r>
              </a:p>
            </xdr:txBody>
          </xdr:sp>
          <xdr:sp>
            <xdr:nvSpPr>
              <xdr:cNvPr id="7" name="Oval 55"/>
              <xdr:cNvSpPr>
                <a:spLocks/>
              </xdr:cNvSpPr>
            </xdr:nvSpPr>
            <xdr:spPr>
              <a:xfrm>
                <a:off x="214" y="2416"/>
                <a:ext cx="76" cy="76"/>
              </a:xfrm>
              <a:prstGeom prst="ellipse">
                <a:avLst/>
              </a:prstGeom>
              <a:solidFill>
                <a:srgbClr val="3366FF">
                  <a:alpha val="50000"/>
                </a:srgbClr>
              </a:solidFill>
              <a:ln w="9525" cmpd="sng">
                <a:solidFill>
                  <a:srgbClr val="3366FF"/>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国語
&gt;=70</a:t>
                </a:r>
              </a:p>
            </xdr:txBody>
          </xdr:sp>
        </xdr:grpSp>
        <xdr:sp>
          <xdr:nvSpPr>
            <xdr:cNvPr id="8" name="Rectangle 33"/>
            <xdr:cNvSpPr>
              <a:spLocks/>
            </xdr:cNvSpPr>
          </xdr:nvSpPr>
          <xdr:spPr>
            <a:xfrm>
              <a:off x="137" y="2360"/>
              <a:ext cx="227" cy="151"/>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 name="AutoShape 62"/>
          <xdr:cNvSpPr>
            <a:spLocks/>
          </xdr:cNvSpPr>
        </xdr:nvSpPr>
        <xdr:spPr>
          <a:xfrm>
            <a:off x="260" y="1909"/>
            <a:ext cx="96" cy="25"/>
          </a:xfrm>
          <a:prstGeom prst="borderCallout2">
            <a:avLst>
              <a:gd name="adj1" fmla="val -108333"/>
              <a:gd name="adj2" fmla="val 194000"/>
              <a:gd name="adj3" fmla="val -86458"/>
              <a:gd name="adj4" fmla="val -2000"/>
              <a:gd name="adj5" fmla="val -2000"/>
              <a:gd name="adj6" fmla="val -108333"/>
              <a:gd name="adj7" fmla="val 194000"/>
            </a:avLst>
          </a:prstGeom>
          <a:solidFill>
            <a:srgbClr val="FFFFFF"/>
          </a:solidFill>
          <a:ln w="19050" cmpd="sng">
            <a:solidFill>
              <a:srgbClr val="0000FF"/>
            </a:solidFill>
            <a:headEnd type="triangl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「A」の合格者</a:t>
            </a:r>
          </a:p>
        </xdr:txBody>
      </xdr:sp>
    </xdr:grpSp>
    <xdr:clientData/>
  </xdr:twoCellAnchor>
  <xdr:twoCellAnchor>
    <xdr:from>
      <xdr:col>2</xdr:col>
      <xdr:colOff>1362075</xdr:colOff>
      <xdr:row>94</xdr:row>
      <xdr:rowOff>47625</xdr:rowOff>
    </xdr:from>
    <xdr:to>
      <xdr:col>4</xdr:col>
      <xdr:colOff>1238250</xdr:colOff>
      <xdr:row>102</xdr:row>
      <xdr:rowOff>114300</xdr:rowOff>
    </xdr:to>
    <xdr:grpSp>
      <xdr:nvGrpSpPr>
        <xdr:cNvPr id="10" name="Group 65"/>
        <xdr:cNvGrpSpPr>
          <a:grpSpLocks/>
        </xdr:cNvGrpSpPr>
      </xdr:nvGrpSpPr>
      <xdr:grpSpPr>
        <a:xfrm>
          <a:off x="3524250" y="17973675"/>
          <a:ext cx="2828925" cy="1438275"/>
          <a:chOff x="370" y="1892"/>
          <a:chExt cx="297" cy="151"/>
        </a:xfrm>
        <a:solidFill>
          <a:srgbClr val="FFFFFF"/>
        </a:solidFill>
      </xdr:grpSpPr>
      <xdr:grpSp>
        <xdr:nvGrpSpPr>
          <xdr:cNvPr id="11" name="Group 61"/>
          <xdr:cNvGrpSpPr>
            <a:grpSpLocks/>
          </xdr:cNvGrpSpPr>
        </xdr:nvGrpSpPr>
        <xdr:grpSpPr>
          <a:xfrm>
            <a:off x="370" y="1892"/>
            <a:ext cx="227" cy="151"/>
            <a:chOff x="88" y="2273"/>
            <a:chExt cx="227" cy="151"/>
          </a:xfrm>
          <a:solidFill>
            <a:srgbClr val="FFFFFF"/>
          </a:solidFill>
        </xdr:grpSpPr>
        <xdr:sp>
          <xdr:nvSpPr>
            <xdr:cNvPr id="12" name="Rectangle 32"/>
            <xdr:cNvSpPr>
              <a:spLocks/>
            </xdr:cNvSpPr>
          </xdr:nvSpPr>
          <xdr:spPr>
            <a:xfrm>
              <a:off x="88" y="2273"/>
              <a:ext cx="227" cy="151"/>
            </a:xfrm>
            <a:prstGeom prst="roundRect">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58"/>
            <xdr:cNvSpPr>
              <a:spLocks/>
            </xdr:cNvSpPr>
          </xdr:nvSpPr>
          <xdr:spPr>
            <a:xfrm>
              <a:off x="101" y="2291"/>
              <a:ext cx="113" cy="113"/>
            </a:xfrm>
            <a:prstGeom prst="ellipse">
              <a:avLst/>
            </a:prstGeom>
            <a:solidFill>
              <a:srgbClr val="00FFFF">
                <a:alpha val="50000"/>
              </a:srgbClr>
            </a:solidFill>
            <a:ln w="9525" cmpd="sng">
              <a:solidFill>
                <a:srgbClr val="00FFFF"/>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数学&gt;=70</a:t>
              </a:r>
            </a:p>
          </xdr:txBody>
        </xdr:sp>
        <xdr:sp>
          <xdr:nvSpPr>
            <xdr:cNvPr id="14" name="Oval 59"/>
            <xdr:cNvSpPr>
              <a:spLocks/>
            </xdr:cNvSpPr>
          </xdr:nvSpPr>
          <xdr:spPr>
            <a:xfrm>
              <a:off x="190" y="2291"/>
              <a:ext cx="113" cy="113"/>
            </a:xfrm>
            <a:prstGeom prst="ellipse">
              <a:avLst/>
            </a:prstGeom>
            <a:solidFill>
              <a:srgbClr val="3366FF">
                <a:alpha val="50000"/>
              </a:srgbClr>
            </a:solidFill>
            <a:ln w="9525" cmpd="sng">
              <a:solidFill>
                <a:srgbClr val="3366FF"/>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国語&gt;=70</a:t>
              </a:r>
            </a:p>
          </xdr:txBody>
        </xdr:sp>
      </xdr:grpSp>
      <xdr:sp>
        <xdr:nvSpPr>
          <xdr:cNvPr id="15" name="AutoShape 64"/>
          <xdr:cNvSpPr>
            <a:spLocks/>
          </xdr:cNvSpPr>
        </xdr:nvSpPr>
        <xdr:spPr>
          <a:xfrm>
            <a:off x="571" y="1968"/>
            <a:ext cx="96" cy="29"/>
          </a:xfrm>
          <a:prstGeom prst="borderCallout2">
            <a:avLst>
              <a:gd name="adj1" fmla="val -142708"/>
              <a:gd name="adj2" fmla="val -70689"/>
              <a:gd name="adj3" fmla="val -106250"/>
              <a:gd name="adj4" fmla="val -8620"/>
              <a:gd name="adj5" fmla="val -8620"/>
              <a:gd name="adj6" fmla="val -115625"/>
              <a:gd name="adj7" fmla="val -84481"/>
            </a:avLst>
          </a:prstGeom>
          <a:solidFill>
            <a:srgbClr val="FFFFFF"/>
          </a:solidFill>
          <a:ln w="19050" cmpd="sng">
            <a:solidFill>
              <a:srgbClr val="0000FF"/>
            </a:solidFill>
            <a:headEnd type="triangl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「B」の合格者</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37</xdr:row>
      <xdr:rowOff>85725</xdr:rowOff>
    </xdr:from>
    <xdr:to>
      <xdr:col>0</xdr:col>
      <xdr:colOff>409575</xdr:colOff>
      <xdr:row>39</xdr:row>
      <xdr:rowOff>0</xdr:rowOff>
    </xdr:to>
    <xdr:sp>
      <xdr:nvSpPr>
        <xdr:cNvPr id="2" name="AutoShape 2">
          <a:hlinkClick r:id="rId2"/>
        </xdr:cNvPr>
        <xdr:cNvSpPr>
          <a:spLocks/>
        </xdr:cNvSpPr>
      </xdr:nvSpPr>
      <xdr:spPr>
        <a:xfrm>
          <a:off x="76200" y="7610475"/>
          <a:ext cx="333375" cy="2952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1</xdr:col>
      <xdr:colOff>9525</xdr:colOff>
      <xdr:row>42</xdr:row>
      <xdr:rowOff>0</xdr:rowOff>
    </xdr:from>
    <xdr:to>
      <xdr:col>4</xdr:col>
      <xdr:colOff>57150</xdr:colOff>
      <xdr:row>63</xdr:row>
      <xdr:rowOff>57150</xdr:rowOff>
    </xdr:to>
    <xdr:grpSp>
      <xdr:nvGrpSpPr>
        <xdr:cNvPr id="3" name="Group 20"/>
        <xdr:cNvGrpSpPr>
          <a:grpSpLocks/>
        </xdr:cNvGrpSpPr>
      </xdr:nvGrpSpPr>
      <xdr:grpSpPr>
        <a:xfrm>
          <a:off x="695325" y="8420100"/>
          <a:ext cx="4476750" cy="3657600"/>
          <a:chOff x="73" y="884"/>
          <a:chExt cx="470" cy="384"/>
        </a:xfrm>
        <a:solidFill>
          <a:srgbClr val="FFFFFF"/>
        </a:solidFill>
      </xdr:grpSpPr>
      <xdr:grpSp>
        <xdr:nvGrpSpPr>
          <xdr:cNvPr id="4" name="Group 18"/>
          <xdr:cNvGrpSpPr>
            <a:grpSpLocks/>
          </xdr:cNvGrpSpPr>
        </xdr:nvGrpSpPr>
        <xdr:grpSpPr>
          <a:xfrm>
            <a:off x="73" y="884"/>
            <a:ext cx="384" cy="384"/>
            <a:chOff x="73" y="884"/>
            <a:chExt cx="384" cy="384"/>
          </a:xfrm>
          <a:solidFill>
            <a:srgbClr val="FFFFFF"/>
          </a:solidFill>
        </xdr:grpSpPr>
        <xdr:grpSp>
          <xdr:nvGrpSpPr>
            <xdr:cNvPr id="5" name="Group 8"/>
            <xdr:cNvGrpSpPr>
              <a:grpSpLocks noChangeAspect="1"/>
            </xdr:cNvGrpSpPr>
          </xdr:nvGrpSpPr>
          <xdr:grpSpPr>
            <a:xfrm>
              <a:off x="73" y="884"/>
              <a:ext cx="384" cy="384"/>
              <a:chOff x="143" y="794"/>
              <a:chExt cx="480" cy="480"/>
            </a:xfrm>
            <a:solidFill>
              <a:srgbClr val="FFFFFF"/>
            </a:solidFill>
          </xdr:grpSpPr>
          <xdr:pic>
            <xdr:nvPicPr>
              <xdr:cNvPr id="6" name="Picture 7"/>
              <xdr:cNvPicPr preferRelativeResize="1">
                <a:picLocks noChangeAspect="1"/>
              </xdr:cNvPicPr>
            </xdr:nvPicPr>
            <xdr:blipFill>
              <a:blip r:embed="rId3"/>
              <a:stretch>
                <a:fillRect/>
              </a:stretch>
            </xdr:blipFill>
            <xdr:spPr>
              <a:xfrm>
                <a:off x="143" y="794"/>
                <a:ext cx="480" cy="480"/>
              </a:xfrm>
              <a:prstGeom prst="rect">
                <a:avLst/>
              </a:prstGeom>
              <a:noFill/>
              <a:ln w="9525" cmpd="sng">
                <a:noFill/>
              </a:ln>
            </xdr:spPr>
          </xdr:pic>
          <xdr:sp>
            <xdr:nvSpPr>
              <xdr:cNvPr id="7" name="_s12297"/>
              <xdr:cNvSpPr>
                <a:spLocks noChangeAspect="1"/>
              </xdr:cNvSpPr>
            </xdr:nvSpPr>
            <xdr:spPr>
              <a:xfrm>
                <a:off x="293" y="876"/>
                <a:ext cx="180" cy="180"/>
              </a:xfrm>
              <a:prstGeom prst="ellipse">
                <a:avLst/>
              </a:prstGeom>
              <a:solidFill>
                <a:srgbClr val="333399">
                  <a:alpha val="50000"/>
                </a:srgbClr>
              </a:solidFill>
              <a:ln w="467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_s12298"/>
              <xdr:cNvSpPr>
                <a:spLocks noChangeAspect="1"/>
              </xdr:cNvSpPr>
            </xdr:nvSpPr>
            <xdr:spPr>
              <a:xfrm>
                <a:off x="359" y="813"/>
                <a:ext cx="48" cy="4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9" name="_s12299"/>
              <xdr:cNvSpPr>
                <a:spLocks noChangeAspect="1"/>
              </xdr:cNvSpPr>
            </xdr:nvSpPr>
            <xdr:spPr>
              <a:xfrm>
                <a:off x="351" y="977"/>
                <a:ext cx="180" cy="180"/>
              </a:xfrm>
              <a:prstGeom prst="ellipse">
                <a:avLst/>
              </a:prstGeom>
              <a:solidFill>
                <a:srgbClr val="009999">
                  <a:alpha val="50000"/>
                </a:srgbClr>
              </a:solidFill>
              <a:ln w="467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_s12300"/>
              <xdr:cNvSpPr>
                <a:spLocks noChangeAspect="1"/>
              </xdr:cNvSpPr>
            </xdr:nvSpPr>
            <xdr:spPr>
              <a:xfrm>
                <a:off x="535" y="1121"/>
                <a:ext cx="48" cy="4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1" name="_s12301"/>
              <xdr:cNvSpPr>
                <a:spLocks noChangeAspect="1"/>
              </xdr:cNvSpPr>
            </xdr:nvSpPr>
            <xdr:spPr>
              <a:xfrm>
                <a:off x="235" y="977"/>
                <a:ext cx="180" cy="180"/>
              </a:xfrm>
              <a:prstGeom prst="ellipse">
                <a:avLst/>
              </a:prstGeom>
              <a:solidFill>
                <a:srgbClr val="99CC00">
                  <a:alpha val="50000"/>
                </a:srgbClr>
              </a:solidFill>
              <a:ln w="4670" cmpd="sng">
                <a:solidFill>
                  <a:srgbClr val="99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_s12302"/>
              <xdr:cNvSpPr>
                <a:spLocks noChangeAspect="1"/>
              </xdr:cNvSpPr>
            </xdr:nvSpPr>
            <xdr:spPr>
              <a:xfrm>
                <a:off x="183" y="1122"/>
                <a:ext cx="48" cy="4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sp>
          <xdr:nvSpPr>
            <xdr:cNvPr id="13" name="AutoShape 17"/>
            <xdr:cNvSpPr>
              <a:spLocks/>
            </xdr:cNvSpPr>
          </xdr:nvSpPr>
          <xdr:spPr>
            <a:xfrm>
              <a:off x="238" y="1047"/>
              <a:ext cx="56" cy="47"/>
            </a:xfrm>
            <a:custGeom>
              <a:pathLst>
                <a:path h="47" w="56">
                  <a:moveTo>
                    <a:pt x="26" y="1"/>
                  </a:moveTo>
                  <a:cubicBezTo>
                    <a:pt x="23" y="4"/>
                    <a:pt x="14" y="14"/>
                    <a:pt x="10" y="20"/>
                  </a:cubicBezTo>
                  <a:cubicBezTo>
                    <a:pt x="6" y="26"/>
                    <a:pt x="4" y="33"/>
                    <a:pt x="3" y="37"/>
                  </a:cubicBezTo>
                  <a:cubicBezTo>
                    <a:pt x="2" y="41"/>
                    <a:pt x="2" y="41"/>
                    <a:pt x="2" y="42"/>
                  </a:cubicBezTo>
                  <a:cubicBezTo>
                    <a:pt x="2" y="43"/>
                    <a:pt x="0" y="43"/>
                    <a:pt x="4" y="44"/>
                  </a:cubicBezTo>
                  <a:cubicBezTo>
                    <a:pt x="8" y="45"/>
                    <a:pt x="19" y="47"/>
                    <a:pt x="27" y="47"/>
                  </a:cubicBezTo>
                  <a:cubicBezTo>
                    <a:pt x="35" y="47"/>
                    <a:pt x="48" y="43"/>
                    <a:pt x="52" y="42"/>
                  </a:cubicBezTo>
                  <a:cubicBezTo>
                    <a:pt x="56" y="41"/>
                    <a:pt x="53" y="42"/>
                    <a:pt x="53" y="41"/>
                  </a:cubicBezTo>
                  <a:cubicBezTo>
                    <a:pt x="53" y="40"/>
                    <a:pt x="53" y="40"/>
                    <a:pt x="52" y="37"/>
                  </a:cubicBezTo>
                  <a:cubicBezTo>
                    <a:pt x="51" y="34"/>
                    <a:pt x="49" y="29"/>
                    <a:pt x="45" y="23"/>
                  </a:cubicBezTo>
                  <a:cubicBezTo>
                    <a:pt x="41" y="17"/>
                    <a:pt x="32" y="5"/>
                    <a:pt x="28" y="0"/>
                  </a:cubicBezTo>
                  <a:cubicBezTo>
                    <a:pt x="28" y="0"/>
                    <a:pt x="26" y="1"/>
                    <a:pt x="26" y="1"/>
                  </a:cubicBez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4" name="AutoShape 19"/>
          <xdr:cNvSpPr>
            <a:spLocks/>
          </xdr:cNvSpPr>
        </xdr:nvSpPr>
        <xdr:spPr>
          <a:xfrm>
            <a:off x="357" y="964"/>
            <a:ext cx="186" cy="44"/>
          </a:xfrm>
          <a:prstGeom prst="borderCallout2">
            <a:avLst>
              <a:gd name="adj1" fmla="val -98388"/>
              <a:gd name="adj2" fmla="val 181819"/>
              <a:gd name="adj3" fmla="val -79032"/>
              <a:gd name="adj4" fmla="val -22726"/>
              <a:gd name="adj5" fmla="val -54300"/>
              <a:gd name="adj6" fmla="val -22726"/>
              <a:gd name="adj7" fmla="val -98388"/>
              <a:gd name="adj8" fmla="val 181819"/>
            </a:avLst>
          </a:prstGeom>
          <a:solidFill>
            <a:srgbClr val="FFFFFF"/>
          </a:solidFill>
          <a:ln w="19050" cmpd="sng">
            <a:solidFill>
              <a:srgbClr val="0000FF"/>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すべての条件を満たす時に、「TRUE」となる。</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39</xdr:row>
      <xdr:rowOff>95250</xdr:rowOff>
    </xdr:from>
    <xdr:to>
      <xdr:col>0</xdr:col>
      <xdr:colOff>409575</xdr:colOff>
      <xdr:row>41</xdr:row>
      <xdr:rowOff>9525</xdr:rowOff>
    </xdr:to>
    <xdr:sp>
      <xdr:nvSpPr>
        <xdr:cNvPr id="2" name="AutoShape 2">
          <a:hlinkClick r:id="rId2"/>
        </xdr:cNvPr>
        <xdr:cNvSpPr>
          <a:spLocks/>
        </xdr:cNvSpPr>
      </xdr:nvSpPr>
      <xdr:spPr>
        <a:xfrm>
          <a:off x="76200" y="7962900"/>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1</xdr:col>
      <xdr:colOff>0</xdr:colOff>
      <xdr:row>50</xdr:row>
      <xdr:rowOff>152400</xdr:rowOff>
    </xdr:from>
    <xdr:to>
      <xdr:col>4</xdr:col>
      <xdr:colOff>771525</xdr:colOff>
      <xdr:row>69</xdr:row>
      <xdr:rowOff>95250</xdr:rowOff>
    </xdr:to>
    <xdr:grpSp>
      <xdr:nvGrpSpPr>
        <xdr:cNvPr id="3" name="Group 36"/>
        <xdr:cNvGrpSpPr>
          <a:grpSpLocks/>
        </xdr:cNvGrpSpPr>
      </xdr:nvGrpSpPr>
      <xdr:grpSpPr>
        <a:xfrm>
          <a:off x="685800" y="9906000"/>
          <a:ext cx="5200650" cy="3200400"/>
          <a:chOff x="72" y="1040"/>
          <a:chExt cx="546" cy="336"/>
        </a:xfrm>
        <a:solidFill>
          <a:srgbClr val="FFFFFF"/>
        </a:solidFill>
      </xdr:grpSpPr>
      <xdr:grpSp>
        <xdr:nvGrpSpPr>
          <xdr:cNvPr id="4" name="Group 33"/>
          <xdr:cNvGrpSpPr>
            <a:grpSpLocks/>
          </xdr:cNvGrpSpPr>
        </xdr:nvGrpSpPr>
        <xdr:grpSpPr>
          <a:xfrm>
            <a:off x="72" y="1040"/>
            <a:ext cx="336" cy="336"/>
            <a:chOff x="72" y="1040"/>
            <a:chExt cx="336" cy="336"/>
          </a:xfrm>
          <a:solidFill>
            <a:srgbClr val="FFFFFF"/>
          </a:solidFill>
        </xdr:grpSpPr>
        <xdr:grpSp>
          <xdr:nvGrpSpPr>
            <xdr:cNvPr id="5" name="Group 19"/>
            <xdr:cNvGrpSpPr>
              <a:grpSpLocks noChangeAspect="1"/>
            </xdr:cNvGrpSpPr>
          </xdr:nvGrpSpPr>
          <xdr:grpSpPr>
            <a:xfrm>
              <a:off x="72" y="1040"/>
              <a:ext cx="336" cy="336"/>
              <a:chOff x="143" y="852"/>
              <a:chExt cx="480" cy="480"/>
            </a:xfrm>
            <a:solidFill>
              <a:srgbClr val="FFFFFF"/>
            </a:solidFill>
          </xdr:grpSpPr>
          <xdr:pic>
            <xdr:nvPicPr>
              <xdr:cNvPr id="6" name="Picture 18"/>
              <xdr:cNvPicPr preferRelativeResize="1">
                <a:picLocks noChangeAspect="1"/>
              </xdr:cNvPicPr>
            </xdr:nvPicPr>
            <xdr:blipFill>
              <a:blip r:embed="rId3"/>
              <a:stretch>
                <a:fillRect/>
              </a:stretch>
            </xdr:blipFill>
            <xdr:spPr>
              <a:xfrm>
                <a:off x="143" y="852"/>
                <a:ext cx="480" cy="480"/>
              </a:xfrm>
              <a:prstGeom prst="rect">
                <a:avLst/>
              </a:prstGeom>
              <a:noFill/>
              <a:ln w="9525" cmpd="sng">
                <a:noFill/>
              </a:ln>
            </xdr:spPr>
          </xdr:pic>
          <xdr:sp>
            <xdr:nvSpPr>
              <xdr:cNvPr id="7" name="_s11284"/>
              <xdr:cNvSpPr>
                <a:spLocks noChangeAspect="1"/>
              </xdr:cNvSpPr>
            </xdr:nvSpPr>
            <xdr:spPr>
              <a:xfrm>
                <a:off x="293" y="934"/>
                <a:ext cx="180" cy="180"/>
              </a:xfrm>
              <a:prstGeom prst="ellipse">
                <a:avLst/>
              </a:prstGeom>
              <a:solidFill>
                <a:srgbClr val="333399">
                  <a:alpha val="50000"/>
                </a:srgbClr>
              </a:solidFill>
              <a:ln w="467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_s11285"/>
              <xdr:cNvSpPr>
                <a:spLocks noChangeAspect="1"/>
              </xdr:cNvSpPr>
            </xdr:nvSpPr>
            <xdr:spPr>
              <a:xfrm>
                <a:off x="359" y="871"/>
                <a:ext cx="48" cy="4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9" name="_s11286"/>
              <xdr:cNvSpPr>
                <a:spLocks noChangeAspect="1"/>
              </xdr:cNvSpPr>
            </xdr:nvSpPr>
            <xdr:spPr>
              <a:xfrm>
                <a:off x="351" y="1035"/>
                <a:ext cx="180" cy="180"/>
              </a:xfrm>
              <a:prstGeom prst="ellipse">
                <a:avLst/>
              </a:prstGeom>
              <a:solidFill>
                <a:srgbClr val="009999">
                  <a:alpha val="50000"/>
                </a:srgbClr>
              </a:solidFill>
              <a:ln w="4670" cmpd="sng">
                <a:solidFill>
                  <a:srgbClr val="0099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_s11287"/>
              <xdr:cNvSpPr>
                <a:spLocks noChangeAspect="1"/>
              </xdr:cNvSpPr>
            </xdr:nvSpPr>
            <xdr:spPr>
              <a:xfrm>
                <a:off x="535" y="1179"/>
                <a:ext cx="48" cy="4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1" name="_s11288"/>
              <xdr:cNvSpPr>
                <a:spLocks noChangeAspect="1"/>
              </xdr:cNvSpPr>
            </xdr:nvSpPr>
            <xdr:spPr>
              <a:xfrm>
                <a:off x="235" y="1035"/>
                <a:ext cx="180" cy="180"/>
              </a:xfrm>
              <a:prstGeom prst="ellipse">
                <a:avLst/>
              </a:prstGeom>
              <a:solidFill>
                <a:srgbClr val="99CC00">
                  <a:alpha val="50000"/>
                </a:srgbClr>
              </a:solidFill>
              <a:ln w="4670" cmpd="sng">
                <a:solidFill>
                  <a:srgbClr val="99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_s11289"/>
              <xdr:cNvSpPr>
                <a:spLocks noChangeAspect="1"/>
              </xdr:cNvSpPr>
            </xdr:nvSpPr>
            <xdr:spPr>
              <a:xfrm>
                <a:off x="183" y="1180"/>
                <a:ext cx="48" cy="4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grpSp>
          <xdr:nvGrpSpPr>
            <xdr:cNvPr id="13" name="Group 32"/>
            <xdr:cNvGrpSpPr>
              <a:grpSpLocks/>
            </xdr:cNvGrpSpPr>
          </xdr:nvGrpSpPr>
          <xdr:grpSpPr>
            <a:xfrm>
              <a:off x="102" y="1067"/>
              <a:ext cx="280" cy="263"/>
              <a:chOff x="102" y="1067"/>
              <a:chExt cx="280" cy="263"/>
            </a:xfrm>
            <a:solidFill>
              <a:srgbClr val="FFFFFF"/>
            </a:solidFill>
          </xdr:grpSpPr>
          <xdr:sp>
            <xdr:nvSpPr>
              <xdr:cNvPr id="14" name="Rectangle 28"/>
              <xdr:cNvSpPr>
                <a:spLocks/>
              </xdr:cNvSpPr>
            </xdr:nvSpPr>
            <xdr:spPr>
              <a:xfrm>
                <a:off x="102" y="1067"/>
                <a:ext cx="280" cy="263"/>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29"/>
              <xdr:cNvSpPr>
                <a:spLocks/>
              </xdr:cNvSpPr>
            </xdr:nvSpPr>
            <xdr:spPr>
              <a:xfrm>
                <a:off x="204" y="1133"/>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国語&gt;70</a:t>
                </a:r>
              </a:p>
            </xdr:txBody>
          </xdr:sp>
          <xdr:sp>
            <xdr:nvSpPr>
              <xdr:cNvPr id="16" name="Rectangle 30"/>
              <xdr:cNvSpPr>
                <a:spLocks/>
              </xdr:cNvSpPr>
            </xdr:nvSpPr>
            <xdr:spPr>
              <a:xfrm>
                <a:off x="148" y="1223"/>
                <a:ext cx="6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数学&gt;75</a:t>
                </a:r>
              </a:p>
            </xdr:txBody>
          </xdr:sp>
          <xdr:sp>
            <xdr:nvSpPr>
              <xdr:cNvPr id="17" name="Rectangle 31"/>
              <xdr:cNvSpPr>
                <a:spLocks/>
              </xdr:cNvSpPr>
            </xdr:nvSpPr>
            <xdr:spPr>
              <a:xfrm>
                <a:off x="271" y="1222"/>
                <a:ext cx="64"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英語&gt;65</a:t>
                </a:r>
              </a:p>
            </xdr:txBody>
          </xdr:sp>
        </xdr:grpSp>
      </xdr:grpSp>
      <xdr:sp>
        <xdr:nvSpPr>
          <xdr:cNvPr id="18" name="AutoShape 34"/>
          <xdr:cNvSpPr>
            <a:spLocks/>
          </xdr:cNvSpPr>
        </xdr:nvSpPr>
        <xdr:spPr>
          <a:xfrm>
            <a:off x="437" y="1118"/>
            <a:ext cx="177" cy="41"/>
          </a:xfrm>
          <a:prstGeom prst="borderCallout2">
            <a:avLst>
              <a:gd name="adj1" fmla="val -160736"/>
              <a:gd name="adj2" fmla="val 140245"/>
              <a:gd name="adj3" fmla="val -113277"/>
              <a:gd name="adj4" fmla="val -20731"/>
              <a:gd name="adj5" fmla="val -54518"/>
              <a:gd name="adj6" fmla="val -20731"/>
              <a:gd name="adj7" fmla="val -160736"/>
              <a:gd name="adj8" fmla="val 140245"/>
            </a:avLst>
          </a:prstGeom>
          <a:solidFill>
            <a:srgbClr val="FFFFFF"/>
          </a:solidFill>
          <a:ln w="19050" cmpd="sng">
            <a:solidFill>
              <a:srgbClr val="0000FF"/>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ベン図のどこかに含まれていれば「TRUE」となる。</a:t>
            </a:r>
          </a:p>
        </xdr:txBody>
      </xdr:sp>
      <xdr:sp>
        <xdr:nvSpPr>
          <xdr:cNvPr id="19" name="AutoShape 35"/>
          <xdr:cNvSpPr>
            <a:spLocks/>
          </xdr:cNvSpPr>
        </xdr:nvSpPr>
        <xdr:spPr>
          <a:xfrm>
            <a:off x="437" y="1052"/>
            <a:ext cx="181" cy="49"/>
          </a:xfrm>
          <a:prstGeom prst="borderCallout2">
            <a:avLst>
              <a:gd name="adj1" fmla="val -120166"/>
              <a:gd name="adj2" fmla="val 60203"/>
              <a:gd name="adj3" fmla="val -90884"/>
              <a:gd name="adj4" fmla="val -25509"/>
              <a:gd name="adj5" fmla="val -54421"/>
              <a:gd name="adj6" fmla="val -25509"/>
              <a:gd name="adj7" fmla="val -91990"/>
              <a:gd name="adj8" fmla="val 227550"/>
            </a:avLst>
          </a:prstGeom>
          <a:solidFill>
            <a:srgbClr val="FFFFFF"/>
          </a:solidFill>
          <a:ln w="19050" cmpd="sng">
            <a:solidFill>
              <a:srgbClr val="0000FF"/>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ベン図の外側に属する場合には「FALSE」となる。</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57150</xdr:colOff>
      <xdr:row>44</xdr:row>
      <xdr:rowOff>9525</xdr:rowOff>
    </xdr:from>
    <xdr:to>
      <xdr:col>0</xdr:col>
      <xdr:colOff>390525</xdr:colOff>
      <xdr:row>45</xdr:row>
      <xdr:rowOff>95250</xdr:rowOff>
    </xdr:to>
    <xdr:sp>
      <xdr:nvSpPr>
        <xdr:cNvPr id="2" name="AutoShape 2">
          <a:hlinkClick r:id="rId2"/>
        </xdr:cNvPr>
        <xdr:cNvSpPr>
          <a:spLocks/>
        </xdr:cNvSpPr>
      </xdr:nvSpPr>
      <xdr:spPr>
        <a:xfrm>
          <a:off x="57150" y="881062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1</xdr:col>
      <xdr:colOff>19050</xdr:colOff>
      <xdr:row>41</xdr:row>
      <xdr:rowOff>9525</xdr:rowOff>
    </xdr:from>
    <xdr:to>
      <xdr:col>3</xdr:col>
      <xdr:colOff>723900</xdr:colOff>
      <xdr:row>62</xdr:row>
      <xdr:rowOff>66675</xdr:rowOff>
    </xdr:to>
    <xdr:grpSp>
      <xdr:nvGrpSpPr>
        <xdr:cNvPr id="3" name="Group 22"/>
        <xdr:cNvGrpSpPr>
          <a:grpSpLocks/>
        </xdr:cNvGrpSpPr>
      </xdr:nvGrpSpPr>
      <xdr:grpSpPr>
        <a:xfrm>
          <a:off x="704850" y="8296275"/>
          <a:ext cx="3657600" cy="3657600"/>
          <a:chOff x="72" y="855"/>
          <a:chExt cx="384" cy="384"/>
        </a:xfrm>
        <a:solidFill>
          <a:srgbClr val="FFFFFF"/>
        </a:solidFill>
      </xdr:grpSpPr>
      <xdr:grpSp>
        <xdr:nvGrpSpPr>
          <xdr:cNvPr id="4" name="Group 20"/>
          <xdr:cNvGrpSpPr>
            <a:grpSpLocks/>
          </xdr:cNvGrpSpPr>
        </xdr:nvGrpSpPr>
        <xdr:grpSpPr>
          <a:xfrm>
            <a:off x="72" y="855"/>
            <a:ext cx="384" cy="384"/>
            <a:chOff x="72" y="855"/>
            <a:chExt cx="384" cy="384"/>
          </a:xfrm>
          <a:solidFill>
            <a:srgbClr val="FFFFFF"/>
          </a:solidFill>
        </xdr:grpSpPr>
        <xdr:grpSp>
          <xdr:nvGrpSpPr>
            <xdr:cNvPr id="5" name="Group 7"/>
            <xdr:cNvGrpSpPr>
              <a:grpSpLocks noChangeAspect="1"/>
            </xdr:cNvGrpSpPr>
          </xdr:nvGrpSpPr>
          <xdr:grpSpPr>
            <a:xfrm>
              <a:off x="72" y="855"/>
              <a:ext cx="384" cy="384"/>
              <a:chOff x="143" y="596"/>
              <a:chExt cx="480" cy="480"/>
            </a:xfrm>
            <a:solidFill>
              <a:srgbClr val="FFFFFF"/>
            </a:solidFill>
          </xdr:grpSpPr>
          <xdr:pic>
            <xdr:nvPicPr>
              <xdr:cNvPr id="6" name="Picture 6"/>
              <xdr:cNvPicPr preferRelativeResize="1">
                <a:picLocks noChangeAspect="1"/>
              </xdr:cNvPicPr>
            </xdr:nvPicPr>
            <xdr:blipFill>
              <a:blip r:embed="rId3"/>
              <a:stretch>
                <a:fillRect/>
              </a:stretch>
            </xdr:blipFill>
            <xdr:spPr>
              <a:xfrm>
                <a:off x="143" y="596"/>
                <a:ext cx="480" cy="480"/>
              </a:xfrm>
              <a:prstGeom prst="rect">
                <a:avLst/>
              </a:prstGeom>
              <a:noFill/>
              <a:ln w="9525" cmpd="sng">
                <a:noFill/>
              </a:ln>
            </xdr:spPr>
          </xdr:pic>
          <xdr:sp>
            <xdr:nvSpPr>
              <xdr:cNvPr id="7" name="_s10250"/>
              <xdr:cNvSpPr>
                <a:spLocks noChangeAspect="1"/>
              </xdr:cNvSpPr>
            </xdr:nvSpPr>
            <xdr:spPr>
              <a:xfrm>
                <a:off x="344" y="656"/>
                <a:ext cx="180" cy="180"/>
              </a:xfrm>
              <a:prstGeom prst="ellipse">
                <a:avLst/>
              </a:prstGeom>
              <a:solidFill>
                <a:srgbClr val="009999">
                  <a:alpha val="50000"/>
                </a:srgbClr>
              </a:solidFill>
              <a:ln w="4670" cmpd="sng">
                <a:solidFill>
                  <a:srgbClr val="0099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_s10251"/>
              <xdr:cNvSpPr>
                <a:spLocks noChangeAspect="1"/>
              </xdr:cNvSpPr>
            </xdr:nvSpPr>
            <xdr:spPr>
              <a:xfrm>
                <a:off x="559" y="814"/>
                <a:ext cx="48" cy="4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9" name="_s10252"/>
              <xdr:cNvSpPr>
                <a:spLocks noChangeAspect="1"/>
              </xdr:cNvSpPr>
            </xdr:nvSpPr>
            <xdr:spPr>
              <a:xfrm>
                <a:off x="203" y="657"/>
                <a:ext cx="180" cy="180"/>
              </a:xfrm>
              <a:prstGeom prst="ellipse">
                <a:avLst/>
              </a:prstGeom>
              <a:solidFill>
                <a:srgbClr val="99CC00">
                  <a:alpha val="50000"/>
                </a:srgbClr>
              </a:solidFill>
              <a:ln w="4670" cmpd="sng">
                <a:solidFill>
                  <a:srgbClr val="99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_s10253"/>
              <xdr:cNvSpPr>
                <a:spLocks noChangeAspect="1"/>
              </xdr:cNvSpPr>
            </xdr:nvSpPr>
            <xdr:spPr>
              <a:xfrm>
                <a:off x="159" y="814"/>
                <a:ext cx="48" cy="4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sp>
          <xdr:nvSpPr>
            <xdr:cNvPr id="11" name="Rectangle 16"/>
            <xdr:cNvSpPr>
              <a:spLocks/>
            </xdr:cNvSpPr>
          </xdr:nvSpPr>
          <xdr:spPr>
            <a:xfrm>
              <a:off x="157" y="958"/>
              <a:ext cx="55" cy="24"/>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国語</a:t>
              </a:r>
            </a:p>
          </xdr:txBody>
        </xdr:sp>
        <xdr:sp>
          <xdr:nvSpPr>
            <xdr:cNvPr id="12" name="Rectangle 19"/>
            <xdr:cNvSpPr>
              <a:spLocks/>
            </xdr:cNvSpPr>
          </xdr:nvSpPr>
          <xdr:spPr>
            <a:xfrm>
              <a:off x="283" y="955"/>
              <a:ext cx="54" cy="24"/>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数学</a:t>
              </a:r>
            </a:p>
          </xdr:txBody>
        </xdr:sp>
      </xdr:grpSp>
      <xdr:sp>
        <xdr:nvSpPr>
          <xdr:cNvPr id="13" name="AutoShape 21"/>
          <xdr:cNvSpPr>
            <a:spLocks/>
          </xdr:cNvSpPr>
        </xdr:nvSpPr>
        <xdr:spPr>
          <a:xfrm>
            <a:off x="282" y="1066"/>
            <a:ext cx="51" cy="22"/>
          </a:xfrm>
          <a:prstGeom prst="borderCallout2">
            <a:avLst>
              <a:gd name="adj1" fmla="val -120587"/>
              <a:gd name="adj2" fmla="val -422726"/>
              <a:gd name="adj3" fmla="val -97060"/>
              <a:gd name="adj4" fmla="val 4546"/>
              <a:gd name="adj5" fmla="val -65685"/>
              <a:gd name="adj6" fmla="val 4546"/>
              <a:gd name="adj7" fmla="val -136273"/>
              <a:gd name="adj8" fmla="val -350000"/>
            </a:avLst>
          </a:prstGeom>
          <a:solidFill>
            <a:srgbClr val="FFFFFF"/>
          </a:solidFill>
          <a:ln w="9525" cmpd="sng">
            <a:solidFill>
              <a:srgbClr val="0000FF"/>
            </a:solidFill>
            <a:headEnd type="triangl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FALSE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Documents%20and%20Settings\Tsutomu\My%20Documents\Excel\02&#32113;&#35336;&#38306;&#25968;.xls#COUNTIF" TargetMode="External" /><Relationship Id="rId2" Type="http://schemas.openxmlformats.org/officeDocument/2006/relationships/hyperlink" Target="file://C:\Documents%20and%20Settings\Tsutomu\My%20Documents\Excel\01&#25968;&#23398;_&#19977;&#35282;&#38306;&#25968;.xls#SUMIF"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D14"/>
  <sheetViews>
    <sheetView tabSelected="1" workbookViewId="0" topLeftCell="A1">
      <selection activeCell="B14" sqref="B14"/>
    </sheetView>
  </sheetViews>
  <sheetFormatPr defaultColWidth="9.00390625" defaultRowHeight="13.5"/>
  <cols>
    <col min="1" max="1" width="5.625" style="0" customWidth="1"/>
    <col min="2" max="2" width="15.625" style="0" customWidth="1"/>
    <col min="3" max="3" width="58.625" style="0" customWidth="1"/>
    <col min="4" max="4" width="17.375" style="0" customWidth="1"/>
  </cols>
  <sheetData>
    <row r="1" ht="17.25">
      <c r="A1" s="79" t="s">
        <v>123</v>
      </c>
    </row>
    <row r="3" spans="2:4" ht="14.25">
      <c r="B3" s="27" t="s">
        <v>39</v>
      </c>
      <c r="C3" s="28" t="s">
        <v>34</v>
      </c>
      <c r="D3" s="29" t="s">
        <v>40</v>
      </c>
    </row>
    <row r="4" spans="2:3" ht="14.25">
      <c r="B4" s="30" t="s">
        <v>0</v>
      </c>
      <c r="C4" s="30"/>
    </row>
    <row r="5" spans="2:3" ht="27">
      <c r="B5" s="165" t="s">
        <v>61</v>
      </c>
      <c r="C5" s="166" t="s">
        <v>111</v>
      </c>
    </row>
    <row r="6" spans="2:3" ht="13.5">
      <c r="B6" s="1"/>
      <c r="C6" s="160"/>
    </row>
    <row r="7" spans="2:3" ht="14.25">
      <c r="B7" s="162" t="s">
        <v>1</v>
      </c>
      <c r="C7" s="163"/>
    </row>
    <row r="8" spans="2:3" ht="13.5">
      <c r="B8" s="2" t="s">
        <v>57</v>
      </c>
      <c r="C8" s="161" t="s">
        <v>6</v>
      </c>
    </row>
    <row r="9" spans="2:3" ht="27">
      <c r="B9" s="165" t="s">
        <v>2</v>
      </c>
      <c r="C9" s="164" t="s">
        <v>7</v>
      </c>
    </row>
    <row r="10" spans="2:3" ht="13.5">
      <c r="B10" s="2" t="s">
        <v>53</v>
      </c>
      <c r="C10" s="161" t="s">
        <v>8</v>
      </c>
    </row>
    <row r="11" spans="2:3" ht="13.5">
      <c r="B11" s="1"/>
      <c r="C11" s="160"/>
    </row>
    <row r="12" spans="2:3" ht="14.25">
      <c r="B12" s="162" t="s">
        <v>3</v>
      </c>
      <c r="C12" s="163"/>
    </row>
    <row r="13" spans="2:3" ht="13.5">
      <c r="B13" s="4" t="s">
        <v>32</v>
      </c>
      <c r="C13" s="161" t="s">
        <v>4</v>
      </c>
    </row>
    <row r="14" spans="2:3" ht="13.5">
      <c r="B14" s="4" t="s">
        <v>31</v>
      </c>
      <c r="C14" s="161" t="s">
        <v>5</v>
      </c>
    </row>
  </sheetData>
  <mergeCells count="2">
    <mergeCell ref="B7:C7"/>
    <mergeCell ref="B12:C12"/>
  </mergeCells>
  <hyperlinks>
    <hyperlink ref="B5" location="IF関数!B1" display="IF"/>
    <hyperlink ref="B8" location="AND関数!B1" display="AND"/>
    <hyperlink ref="B9" location="OR関数!B1" display="OR"/>
    <hyperlink ref="B10" location="NOT関数!B1" display="NOT"/>
    <hyperlink ref="B14" location="FALSE関数!B1" display="FALSE( )"/>
    <hyperlink ref="B13" location="TRUE関数!B1" display="TRUE( )"/>
  </hyperlinks>
  <printOptions/>
  <pageMargins left="0.41" right="0.3" top="0.984251968503937" bottom="0.984251968503937" header="0.5118110236220472" footer="0.5118110236220472"/>
  <pageSetup orientation="portrait" paperSize="9" r:id="rId1"/>
  <headerFooter alignWithMargins="0">
    <oddHeader>&amp;L&amp;9作成：&amp;"Century Schoolbook,斜体"SystemKOMACO&amp;RExcel論理関数：&amp;A</oddHeader>
    <oddFooter>&amp;L&amp;9 2005/2&amp;C&amp;9&amp;P/&amp;N</oddFooter>
  </headerFooter>
</worksheet>
</file>

<file path=xl/worksheets/sheet2.xml><?xml version="1.0" encoding="utf-8"?>
<worksheet xmlns="http://schemas.openxmlformats.org/spreadsheetml/2006/main" xmlns:r="http://schemas.openxmlformats.org/officeDocument/2006/relationships">
  <dimension ref="A1:I94"/>
  <sheetViews>
    <sheetView workbookViewId="0" topLeftCell="A1">
      <selection activeCell="B1" sqref="B1"/>
    </sheetView>
  </sheetViews>
  <sheetFormatPr defaultColWidth="9.00390625" defaultRowHeight="13.5"/>
  <cols>
    <col min="1" max="1" width="9.00390625" style="5" customWidth="1"/>
    <col min="2" max="5" width="19.375" style="5" customWidth="1"/>
    <col min="6" max="16384" width="9.00390625" style="5" customWidth="1"/>
  </cols>
  <sheetData>
    <row r="1" ht="31.5" customHeight="1">
      <c r="B1" s="26" t="s">
        <v>58</v>
      </c>
    </row>
    <row r="3" spans="1:5" ht="13.5">
      <c r="A3" s="6" t="s">
        <v>34</v>
      </c>
      <c r="B3" s="119" t="s">
        <v>59</v>
      </c>
      <c r="C3" s="120"/>
      <c r="D3" s="120"/>
      <c r="E3" s="121"/>
    </row>
    <row r="4" spans="1:5" ht="13.5">
      <c r="A4" s="48"/>
      <c r="B4" s="125" t="s">
        <v>110</v>
      </c>
      <c r="C4" s="126"/>
      <c r="D4" s="126"/>
      <c r="E4" s="126"/>
    </row>
    <row r="5" spans="1:5" ht="13.5">
      <c r="A5" s="48"/>
      <c r="B5" s="127"/>
      <c r="C5" s="110"/>
      <c r="D5" s="110"/>
      <c r="E5" s="110"/>
    </row>
    <row r="6" spans="2:5" ht="13.5">
      <c r="B6" s="8"/>
      <c r="C6" s="8"/>
      <c r="D6" s="8"/>
      <c r="E6" s="8"/>
    </row>
    <row r="7" spans="1:5" ht="13.5">
      <c r="A7" s="9" t="s">
        <v>9</v>
      </c>
      <c r="B7" s="122" t="s">
        <v>60</v>
      </c>
      <c r="C7" s="123"/>
      <c r="D7" s="123"/>
      <c r="E7" s="124"/>
    </row>
    <row r="9" spans="1:5" ht="13.5">
      <c r="A9" s="10" t="s">
        <v>10</v>
      </c>
      <c r="B9" s="128" t="s">
        <v>112</v>
      </c>
      <c r="C9" s="129"/>
      <c r="D9" s="129"/>
      <c r="E9" s="129"/>
    </row>
    <row r="10" spans="1:5" ht="13.5">
      <c r="A10" s="11"/>
      <c r="B10" s="130"/>
      <c r="C10" s="129"/>
      <c r="D10" s="129"/>
      <c r="E10" s="129"/>
    </row>
    <row r="11" spans="1:5" ht="13.5">
      <c r="A11" s="11"/>
      <c r="B11" s="131"/>
      <c r="C11" s="132"/>
      <c r="D11" s="132"/>
      <c r="E11" s="132"/>
    </row>
    <row r="12" spans="1:5" ht="13.5">
      <c r="A12" s="11"/>
      <c r="B12" s="115" t="s">
        <v>113</v>
      </c>
      <c r="C12" s="116"/>
      <c r="D12" s="116"/>
      <c r="E12" s="117"/>
    </row>
    <row r="13" spans="1:5" ht="13.5">
      <c r="A13" s="11"/>
      <c r="B13" s="118"/>
      <c r="C13" s="116"/>
      <c r="D13" s="116"/>
      <c r="E13" s="117"/>
    </row>
    <row r="14" spans="1:5" ht="13.5">
      <c r="A14" s="11"/>
      <c r="B14" s="116"/>
      <c r="C14" s="116"/>
      <c r="D14" s="116"/>
      <c r="E14" s="117"/>
    </row>
    <row r="15" spans="1:5" ht="13.5">
      <c r="A15" s="11"/>
      <c r="B15" s="116"/>
      <c r="C15" s="116"/>
      <c r="D15" s="116"/>
      <c r="E15" s="117"/>
    </row>
    <row r="16" spans="1:5" ht="13.5">
      <c r="A16" s="11"/>
      <c r="B16" s="116"/>
      <c r="C16" s="116"/>
      <c r="D16" s="116"/>
      <c r="E16" s="117"/>
    </row>
    <row r="17" spans="1:5" ht="13.5">
      <c r="A17" s="73"/>
      <c r="B17" s="109" t="s">
        <v>114</v>
      </c>
      <c r="C17" s="110"/>
      <c r="D17" s="110"/>
      <c r="E17" s="110"/>
    </row>
    <row r="18" spans="1:5" ht="13.5">
      <c r="A18" s="73"/>
      <c r="B18" s="109"/>
      <c r="C18" s="110"/>
      <c r="D18" s="110"/>
      <c r="E18" s="110"/>
    </row>
    <row r="19" spans="1:5" ht="13.5">
      <c r="A19" s="73"/>
      <c r="B19" s="109"/>
      <c r="C19" s="110"/>
      <c r="D19" s="110"/>
      <c r="E19" s="110"/>
    </row>
    <row r="20" spans="1:5" ht="13.5">
      <c r="A20" s="73"/>
      <c r="B20" s="109"/>
      <c r="C20" s="110"/>
      <c r="D20" s="110"/>
      <c r="E20" s="110"/>
    </row>
    <row r="21" spans="1:5" ht="13.5">
      <c r="A21" s="73"/>
      <c r="B21" s="109"/>
      <c r="C21" s="110"/>
      <c r="D21" s="110"/>
      <c r="E21" s="110"/>
    </row>
    <row r="22" spans="1:5" ht="13.5">
      <c r="A22" s="73"/>
      <c r="B22" s="111"/>
      <c r="C22" s="110"/>
      <c r="D22" s="110"/>
      <c r="E22" s="110"/>
    </row>
    <row r="23" spans="1:5" ht="13.5">
      <c r="A23" s="73"/>
      <c r="B23" s="111"/>
      <c r="C23" s="110"/>
      <c r="D23" s="110"/>
      <c r="E23" s="110"/>
    </row>
    <row r="24" spans="1:5" ht="13.5">
      <c r="A24" s="76"/>
      <c r="B24" s="36"/>
      <c r="C24" s="36"/>
      <c r="D24" s="36"/>
      <c r="E24" s="36"/>
    </row>
    <row r="25" spans="1:5" ht="13.5">
      <c r="A25" s="77" t="s">
        <v>118</v>
      </c>
      <c r="B25" s="112" t="s">
        <v>115</v>
      </c>
      <c r="C25" s="112"/>
      <c r="D25" s="112"/>
      <c r="E25" s="112"/>
    </row>
    <row r="26" spans="1:5" ht="13.5">
      <c r="A26" s="74"/>
      <c r="B26" s="112"/>
      <c r="C26" s="112"/>
      <c r="D26" s="112"/>
      <c r="E26" s="112"/>
    </row>
    <row r="27" spans="1:5" ht="13.5">
      <c r="A27" s="74"/>
      <c r="B27" s="112" t="s">
        <v>116</v>
      </c>
      <c r="C27" s="112"/>
      <c r="D27" s="112"/>
      <c r="E27" s="112"/>
    </row>
    <row r="28" spans="1:5" ht="13.5">
      <c r="A28" s="74"/>
      <c r="B28" s="112" t="s">
        <v>117</v>
      </c>
      <c r="C28" s="112"/>
      <c r="D28" s="112"/>
      <c r="E28" s="112"/>
    </row>
    <row r="29" spans="1:5" ht="13.5">
      <c r="A29" s="74"/>
      <c r="B29" s="112"/>
      <c r="C29" s="112"/>
      <c r="D29" s="112"/>
      <c r="E29" s="112"/>
    </row>
    <row r="30" spans="1:5" ht="13.5">
      <c r="A30" s="74"/>
      <c r="B30" s="112"/>
      <c r="C30" s="112"/>
      <c r="D30" s="112"/>
      <c r="E30" s="112"/>
    </row>
    <row r="31" spans="1:5" ht="13.5">
      <c r="A31" s="74"/>
      <c r="B31" s="112"/>
      <c r="C31" s="112"/>
      <c r="D31" s="112"/>
      <c r="E31" s="112"/>
    </row>
    <row r="32" spans="1:5" ht="13.5">
      <c r="A32" s="74"/>
      <c r="B32" s="112" t="s">
        <v>119</v>
      </c>
      <c r="C32" s="112"/>
      <c r="D32" s="112"/>
      <c r="E32" s="112"/>
    </row>
    <row r="33" spans="1:5" ht="13.5">
      <c r="A33" s="74"/>
      <c r="B33" s="133" t="s">
        <v>122</v>
      </c>
      <c r="C33" s="133"/>
      <c r="D33" s="75"/>
      <c r="E33" s="75"/>
    </row>
    <row r="34" spans="1:5" ht="13.5">
      <c r="A34" s="74"/>
      <c r="B34" s="134" t="s">
        <v>120</v>
      </c>
      <c r="C34" s="134"/>
      <c r="D34" s="134"/>
      <c r="E34" s="134"/>
    </row>
    <row r="35" spans="1:5" ht="13.5">
      <c r="A35" s="74"/>
      <c r="B35" s="133" t="s">
        <v>124</v>
      </c>
      <c r="C35" s="133"/>
      <c r="D35" s="78"/>
      <c r="E35" s="78"/>
    </row>
    <row r="36" spans="1:5" ht="13.5">
      <c r="A36" s="74"/>
      <c r="B36" s="134" t="s">
        <v>121</v>
      </c>
      <c r="C36" s="134"/>
      <c r="D36" s="134"/>
      <c r="E36" s="134"/>
    </row>
    <row r="37" spans="1:5" ht="16.5" customHeight="1">
      <c r="A37" s="12"/>
      <c r="B37" s="13"/>
      <c r="C37" s="13"/>
      <c r="D37" s="13"/>
      <c r="E37" s="13"/>
    </row>
    <row r="38" spans="1:5" ht="16.5" customHeight="1">
      <c r="A38" s="12"/>
      <c r="B38" s="25" t="s">
        <v>38</v>
      </c>
      <c r="C38" s="13"/>
      <c r="D38" s="13"/>
      <c r="E38" s="13"/>
    </row>
    <row r="39" spans="1:5" ht="16.5" customHeight="1">
      <c r="A39" s="12"/>
      <c r="B39" s="80" t="s">
        <v>125</v>
      </c>
      <c r="C39" s="81">
        <v>100</v>
      </c>
      <c r="D39" s="13"/>
      <c r="E39" s="13"/>
    </row>
    <row r="40" spans="1:5" ht="16.5" customHeight="1">
      <c r="A40" s="12"/>
      <c r="B40" s="80" t="s">
        <v>126</v>
      </c>
      <c r="C40" s="81">
        <v>120</v>
      </c>
      <c r="D40" s="135" t="s">
        <v>62</v>
      </c>
      <c r="E40" s="136"/>
    </row>
    <row r="41" spans="1:5" ht="16.5" customHeight="1">
      <c r="A41" s="12"/>
      <c r="B41" s="83" t="s">
        <v>22</v>
      </c>
      <c r="C41" s="82" t="str">
        <f>IF(C39-C40&lt;=0,"達成","未達成")</f>
        <v>達成</v>
      </c>
      <c r="D41" s="113" t="s">
        <v>127</v>
      </c>
      <c r="E41" s="114"/>
    </row>
    <row r="42" spans="1:5" ht="16.5" customHeight="1">
      <c r="A42" s="12"/>
      <c r="B42" s="25" t="s">
        <v>132</v>
      </c>
      <c r="C42" s="84"/>
      <c r="D42" s="13"/>
      <c r="E42" s="13"/>
    </row>
    <row r="43" spans="1:5" ht="16.5" customHeight="1">
      <c r="A43" s="12"/>
      <c r="B43" s="53" t="s">
        <v>129</v>
      </c>
      <c r="C43" s="82">
        <f>IF(MOD(10,5)=0,,"割り切れません")</f>
        <v>0</v>
      </c>
      <c r="D43" s="113" t="s">
        <v>128</v>
      </c>
      <c r="E43" s="114"/>
    </row>
    <row r="44" spans="1:5" ht="16.5" customHeight="1">
      <c r="A44" s="12"/>
      <c r="B44" s="53" t="s">
        <v>130</v>
      </c>
      <c r="C44" s="82" t="str">
        <f>IF(MOD(10,3)=0,,"割り切れません")</f>
        <v>割り切れません</v>
      </c>
      <c r="D44" s="113" t="s">
        <v>128</v>
      </c>
      <c r="E44" s="114"/>
    </row>
    <row r="45" spans="1:5" ht="16.5" customHeight="1">
      <c r="A45" s="12"/>
      <c r="B45" s="140" t="s">
        <v>131</v>
      </c>
      <c r="C45" s="141"/>
      <c r="D45" s="141"/>
      <c r="E45" s="141"/>
    </row>
    <row r="46" spans="1:5" ht="16.5" customHeight="1">
      <c r="A46" s="12"/>
      <c r="B46" s="141"/>
      <c r="C46" s="141"/>
      <c r="D46" s="141"/>
      <c r="E46" s="141"/>
    </row>
    <row r="47" spans="1:5" ht="16.5" customHeight="1">
      <c r="A47" s="12"/>
      <c r="B47" s="25" t="s">
        <v>133</v>
      </c>
      <c r="C47" s="13"/>
      <c r="D47" s="13"/>
      <c r="E47" s="13"/>
    </row>
    <row r="48" spans="1:5" ht="16.5" customHeight="1">
      <c r="A48" s="12"/>
      <c r="B48" s="25"/>
      <c r="C48" s="82" t="str">
        <f>IF(10-8&gt;0,"有り",)</f>
        <v>有り</v>
      </c>
      <c r="D48" s="85" t="s">
        <v>134</v>
      </c>
      <c r="E48" s="142" t="s">
        <v>136</v>
      </c>
    </row>
    <row r="49" spans="1:5" ht="16.5" customHeight="1">
      <c r="A49" s="12"/>
      <c r="B49" s="25"/>
      <c r="C49" s="52">
        <f>IF(10-10&gt;0,"有り",)</f>
        <v>0</v>
      </c>
      <c r="D49" s="85" t="s">
        <v>135</v>
      </c>
      <c r="E49" s="143"/>
    </row>
    <row r="50" spans="1:5" ht="16.5" customHeight="1">
      <c r="A50" s="12"/>
      <c r="B50" s="25"/>
      <c r="C50" s="13"/>
      <c r="D50" s="13"/>
      <c r="E50" s="13"/>
    </row>
    <row r="51" spans="1:5" ht="16.5" customHeight="1">
      <c r="A51" s="12"/>
      <c r="B51" s="25"/>
      <c r="C51" s="13"/>
      <c r="D51" s="13"/>
      <c r="E51" s="13"/>
    </row>
    <row r="52" spans="1:5" ht="16.5" customHeight="1">
      <c r="A52" s="12"/>
      <c r="B52" s="25"/>
      <c r="C52" s="13"/>
      <c r="D52" s="13"/>
      <c r="E52" s="13"/>
    </row>
    <row r="53" spans="1:5" ht="16.5" customHeight="1">
      <c r="A53" s="12"/>
      <c r="B53" s="72" t="s">
        <v>84</v>
      </c>
      <c r="C53" s="15"/>
      <c r="D53" s="13"/>
      <c r="E53" s="13"/>
    </row>
    <row r="54" spans="1:7" ht="16.5" customHeight="1">
      <c r="A54" s="144" t="s">
        <v>11</v>
      </c>
      <c r="B54" s="145"/>
      <c r="C54" s="145"/>
      <c r="D54" s="145"/>
      <c r="E54" s="145"/>
      <c r="F54" s="86"/>
      <c r="G54" s="86"/>
    </row>
    <row r="55" spans="1:7" ht="16.5" customHeight="1">
      <c r="A55" s="12"/>
      <c r="B55"/>
      <c r="C55"/>
      <c r="D55"/>
      <c r="E55"/>
      <c r="F55"/>
      <c r="G55"/>
    </row>
    <row r="56" spans="1:5" ht="16.5" customHeight="1">
      <c r="A56" s="91" t="s">
        <v>12</v>
      </c>
      <c r="B56" s="91" t="s">
        <v>13</v>
      </c>
      <c r="C56" s="91" t="s">
        <v>14</v>
      </c>
      <c r="D56" s="91" t="s">
        <v>15</v>
      </c>
      <c r="E56" s="91" t="s">
        <v>21</v>
      </c>
    </row>
    <row r="57" spans="1:5" ht="16.5" customHeight="1">
      <c r="A57" s="89" t="s">
        <v>19</v>
      </c>
      <c r="B57" s="101">
        <v>78</v>
      </c>
      <c r="C57" s="101">
        <v>85</v>
      </c>
      <c r="D57" s="101">
        <v>66</v>
      </c>
      <c r="E57" s="101">
        <f aca="true" t="shared" si="0" ref="E57:E62">SUM(B57:D57)</f>
        <v>229</v>
      </c>
    </row>
    <row r="58" spans="1:5" ht="16.5" customHeight="1">
      <c r="A58" s="89" t="s">
        <v>20</v>
      </c>
      <c r="B58" s="101">
        <v>83</v>
      </c>
      <c r="C58" s="101">
        <v>48</v>
      </c>
      <c r="D58" s="101">
        <v>92</v>
      </c>
      <c r="E58" s="101">
        <f t="shared" si="0"/>
        <v>223</v>
      </c>
    </row>
    <row r="59" spans="1:5" ht="16.5" customHeight="1">
      <c r="A59" s="89" t="s">
        <v>16</v>
      </c>
      <c r="B59" s="101">
        <v>63</v>
      </c>
      <c r="C59" s="101">
        <v>80</v>
      </c>
      <c r="D59" s="101">
        <v>33</v>
      </c>
      <c r="E59" s="101">
        <f t="shared" si="0"/>
        <v>176</v>
      </c>
    </row>
    <row r="60" spans="1:5" ht="16.5" customHeight="1">
      <c r="A60" s="89" t="s">
        <v>17</v>
      </c>
      <c r="B60" s="101">
        <v>68</v>
      </c>
      <c r="C60" s="101">
        <v>60</v>
      </c>
      <c r="D60" s="101">
        <v>57</v>
      </c>
      <c r="E60" s="101">
        <f t="shared" si="0"/>
        <v>185</v>
      </c>
    </row>
    <row r="61" spans="1:5" ht="16.5" customHeight="1">
      <c r="A61" s="89" t="s">
        <v>18</v>
      </c>
      <c r="B61" s="101">
        <v>42</v>
      </c>
      <c r="C61" s="101">
        <v>56</v>
      </c>
      <c r="D61" s="101">
        <v>70</v>
      </c>
      <c r="E61" s="101">
        <f t="shared" si="0"/>
        <v>168</v>
      </c>
    </row>
    <row r="62" spans="1:5" ht="16.5" customHeight="1">
      <c r="A62" s="89" t="s">
        <v>23</v>
      </c>
      <c r="B62" s="101">
        <v>26</v>
      </c>
      <c r="C62" s="101">
        <v>45</v>
      </c>
      <c r="D62" s="101">
        <v>80</v>
      </c>
      <c r="E62" s="101">
        <f t="shared" si="0"/>
        <v>151</v>
      </c>
    </row>
    <row r="63" spans="1:5" ht="16.5" customHeight="1">
      <c r="A63" s="88"/>
      <c r="B63" s="87"/>
      <c r="C63" s="87"/>
      <c r="D63" s="87"/>
      <c r="E63" s="87"/>
    </row>
    <row r="64" spans="1:7" ht="16.5" customHeight="1">
      <c r="A64" s="91" t="s">
        <v>12</v>
      </c>
      <c r="B64" s="92" t="s">
        <v>22</v>
      </c>
      <c r="C64" s="137" t="s">
        <v>62</v>
      </c>
      <c r="D64" s="138"/>
      <c r="E64" s="93" t="s">
        <v>66</v>
      </c>
      <c r="F64"/>
      <c r="G64" s="87"/>
    </row>
    <row r="65" spans="1:7" ht="16.5" customHeight="1">
      <c r="A65" s="89" t="s">
        <v>19</v>
      </c>
      <c r="B65" s="90" t="str">
        <f>IF(E57&gt;=210,"合格","不合格")</f>
        <v>合格</v>
      </c>
      <c r="C65" s="94" t="s">
        <v>137</v>
      </c>
      <c r="D65" s="95"/>
      <c r="E65" s="96"/>
      <c r="F65"/>
      <c r="G65" s="87"/>
    </row>
    <row r="66" spans="1:7" ht="16.5" customHeight="1">
      <c r="A66" s="89" t="s">
        <v>20</v>
      </c>
      <c r="B66" s="90">
        <f>IF(E58&gt;=210,,"不合格")</f>
        <v>0</v>
      </c>
      <c r="C66" s="94" t="s">
        <v>138</v>
      </c>
      <c r="D66" s="95"/>
      <c r="E66" s="96" t="s">
        <v>143</v>
      </c>
      <c r="F66"/>
      <c r="G66" s="87"/>
    </row>
    <row r="67" spans="1:7" ht="16.5" customHeight="1">
      <c r="A67" s="89" t="s">
        <v>16</v>
      </c>
      <c r="B67" s="90">
        <f>IF(E59&gt;=210,"合格",)</f>
        <v>0</v>
      </c>
      <c r="C67" s="139" t="s">
        <v>139</v>
      </c>
      <c r="D67" s="108"/>
      <c r="E67" s="96" t="s">
        <v>144</v>
      </c>
      <c r="F67"/>
      <c r="G67" s="87"/>
    </row>
    <row r="68" spans="1:7" ht="27">
      <c r="A68" s="89" t="s">
        <v>17</v>
      </c>
      <c r="B68" s="90" t="b">
        <f>IF(E60&gt;=210,"合格")</f>
        <v>0</v>
      </c>
      <c r="C68" s="139" t="s">
        <v>140</v>
      </c>
      <c r="D68" s="108"/>
      <c r="E68" s="47" t="s">
        <v>145</v>
      </c>
      <c r="F68"/>
      <c r="G68" s="87"/>
    </row>
    <row r="69" spans="1:5" ht="16.5" customHeight="1">
      <c r="A69" s="89" t="s">
        <v>18</v>
      </c>
      <c r="B69" s="90" t="str">
        <f>IF(E61&gt;=210,"合格","不合格")</f>
        <v>不合格</v>
      </c>
      <c r="C69" s="97" t="s">
        <v>141</v>
      </c>
      <c r="D69" s="98"/>
      <c r="E69" s="99"/>
    </row>
    <row r="70" spans="1:5" ht="16.5" customHeight="1">
      <c r="A70" s="89" t="s">
        <v>23</v>
      </c>
      <c r="B70" s="90">
        <f>IF(E62&gt;=210,"合格","")</f>
      </c>
      <c r="C70" s="97" t="s">
        <v>142</v>
      </c>
      <c r="D70" s="98"/>
      <c r="E70" s="100" t="s">
        <v>146</v>
      </c>
    </row>
    <row r="71" spans="2:3" ht="16.5" customHeight="1">
      <c r="B71" s="21"/>
      <c r="C71" s="22"/>
    </row>
    <row r="72" spans="2:3" ht="16.5" customHeight="1">
      <c r="B72" s="102" t="s">
        <v>85</v>
      </c>
      <c r="C72" s="22"/>
    </row>
    <row r="73" spans="2:9" ht="16.5" customHeight="1">
      <c r="B73" s="65" t="s">
        <v>12</v>
      </c>
      <c r="C73" s="65" t="s">
        <v>13</v>
      </c>
      <c r="D73" s="65" t="s">
        <v>14</v>
      </c>
      <c r="E73" s="65" t="s">
        <v>21</v>
      </c>
      <c r="G73"/>
      <c r="H73"/>
      <c r="I73"/>
    </row>
    <row r="74" spans="2:8" ht="16.5" customHeight="1">
      <c r="B74" s="67" t="s">
        <v>19</v>
      </c>
      <c r="C74" s="39">
        <v>78</v>
      </c>
      <c r="D74" s="39">
        <v>85</v>
      </c>
      <c r="E74" s="39">
        <f aca="true" t="shared" si="1" ref="E74:E79">SUM(C74:D74)</f>
        <v>163</v>
      </c>
      <c r="H74"/>
    </row>
    <row r="75" spans="2:8" ht="13.5">
      <c r="B75" s="67" t="s">
        <v>20</v>
      </c>
      <c r="C75" s="39">
        <v>83</v>
      </c>
      <c r="D75" s="39">
        <v>48</v>
      </c>
      <c r="E75" s="39">
        <f t="shared" si="1"/>
        <v>131</v>
      </c>
      <c r="H75"/>
    </row>
    <row r="76" spans="2:8" ht="13.5">
      <c r="B76" s="67" t="s">
        <v>16</v>
      </c>
      <c r="C76" s="39">
        <v>63</v>
      </c>
      <c r="D76" s="39">
        <v>80</v>
      </c>
      <c r="E76" s="39">
        <f t="shared" si="1"/>
        <v>143</v>
      </c>
      <c r="H76"/>
    </row>
    <row r="77" spans="2:8" ht="13.5">
      <c r="B77" s="67" t="s">
        <v>17</v>
      </c>
      <c r="C77" s="39">
        <v>70</v>
      </c>
      <c r="D77" s="39">
        <v>70</v>
      </c>
      <c r="E77" s="39">
        <f t="shared" si="1"/>
        <v>140</v>
      </c>
      <c r="H77"/>
    </row>
    <row r="78" spans="2:8" ht="13.5">
      <c r="B78" s="67" t="s">
        <v>18</v>
      </c>
      <c r="C78" s="39">
        <v>42</v>
      </c>
      <c r="D78" s="39">
        <v>71</v>
      </c>
      <c r="E78" s="39">
        <f t="shared" si="1"/>
        <v>113</v>
      </c>
      <c r="H78"/>
    </row>
    <row r="79" spans="2:8" ht="13.5">
      <c r="B79" s="67" t="s">
        <v>23</v>
      </c>
      <c r="C79" s="39">
        <v>26</v>
      </c>
      <c r="D79" s="39">
        <v>45</v>
      </c>
      <c r="E79" s="39">
        <f t="shared" si="1"/>
        <v>71</v>
      </c>
      <c r="H79"/>
    </row>
    <row r="81" spans="1:5" ht="13.5">
      <c r="A81" s="91" t="s">
        <v>12</v>
      </c>
      <c r="B81" s="69" t="s">
        <v>160</v>
      </c>
      <c r="C81" s="70"/>
      <c r="D81" s="103"/>
      <c r="E81" s="70"/>
    </row>
    <row r="82" spans="1:5" ht="13.5">
      <c r="A82" s="89" t="s">
        <v>19</v>
      </c>
      <c r="B82" s="105" t="str">
        <f aca="true" t="shared" si="2" ref="B82:B87">IF(C74&gt;=70,IF(D74&gt;=70,"合格","不合格"),"不合格")</f>
        <v>合格</v>
      </c>
      <c r="C82" s="51" t="s">
        <v>153</v>
      </c>
      <c r="D82" s="51"/>
      <c r="E82" s="68"/>
    </row>
    <row r="83" spans="1:5" ht="13.5">
      <c r="A83" s="89" t="s">
        <v>20</v>
      </c>
      <c r="B83" s="104" t="str">
        <f t="shared" si="2"/>
        <v>不合格</v>
      </c>
      <c r="C83" s="51" t="s">
        <v>154</v>
      </c>
      <c r="D83" s="68"/>
      <c r="E83" s="68"/>
    </row>
    <row r="84" spans="1:5" ht="13.5">
      <c r="A84" s="89" t="s">
        <v>16</v>
      </c>
      <c r="B84" s="104" t="str">
        <f t="shared" si="2"/>
        <v>不合格</v>
      </c>
      <c r="C84" s="51" t="s">
        <v>155</v>
      </c>
      <c r="D84" s="68"/>
      <c r="E84" s="68"/>
    </row>
    <row r="85" spans="1:5" ht="13.5">
      <c r="A85" s="89" t="s">
        <v>17</v>
      </c>
      <c r="B85" s="105" t="str">
        <f t="shared" si="2"/>
        <v>合格</v>
      </c>
      <c r="C85" s="51" t="s">
        <v>156</v>
      </c>
      <c r="D85" s="68"/>
      <c r="E85" s="68"/>
    </row>
    <row r="86" spans="1:5" ht="13.5">
      <c r="A86" s="89" t="s">
        <v>18</v>
      </c>
      <c r="B86" s="41" t="str">
        <f t="shared" si="2"/>
        <v>不合格</v>
      </c>
      <c r="C86" s="51" t="s">
        <v>157</v>
      </c>
      <c r="D86" s="68"/>
      <c r="E86" s="68"/>
    </row>
    <row r="87" spans="1:5" ht="13.5">
      <c r="A87" s="89" t="s">
        <v>23</v>
      </c>
      <c r="B87" s="41" t="str">
        <f t="shared" si="2"/>
        <v>不合格</v>
      </c>
      <c r="C87" s="51" t="s">
        <v>158</v>
      </c>
      <c r="D87" s="68"/>
      <c r="E87" s="68"/>
    </row>
    <row r="88" spans="1:5" ht="13.5">
      <c r="A88" s="91" t="s">
        <v>12</v>
      </c>
      <c r="B88" s="69" t="s">
        <v>159</v>
      </c>
      <c r="C88" s="70"/>
      <c r="D88" s="70"/>
      <c r="E88" s="70"/>
    </row>
    <row r="89" spans="1:5" ht="13.5">
      <c r="A89" s="89" t="s">
        <v>19</v>
      </c>
      <c r="B89" s="105" t="str">
        <f aca="true" t="shared" si="3" ref="B89:B94">IF(AND(C74&gt;=70,D74&gt;=70),"合格","不合格")</f>
        <v>合格</v>
      </c>
      <c r="C89" s="106" t="s">
        <v>147</v>
      </c>
      <c r="D89" s="107"/>
      <c r="E89" s="108"/>
    </row>
    <row r="90" spans="1:5" ht="13.5">
      <c r="A90" s="89" t="s">
        <v>20</v>
      </c>
      <c r="B90" s="104" t="str">
        <f t="shared" si="3"/>
        <v>不合格</v>
      </c>
      <c r="C90" s="106" t="s">
        <v>148</v>
      </c>
      <c r="D90" s="107"/>
      <c r="E90" s="108"/>
    </row>
    <row r="91" spans="1:5" ht="13.5">
      <c r="A91" s="89" t="s">
        <v>16</v>
      </c>
      <c r="B91" s="104" t="str">
        <f t="shared" si="3"/>
        <v>不合格</v>
      </c>
      <c r="C91" s="106" t="s">
        <v>149</v>
      </c>
      <c r="D91" s="107"/>
      <c r="E91" s="108"/>
    </row>
    <row r="92" spans="1:5" ht="13.5">
      <c r="A92" s="89" t="s">
        <v>17</v>
      </c>
      <c r="B92" s="105" t="str">
        <f t="shared" si="3"/>
        <v>合格</v>
      </c>
      <c r="C92" s="106" t="s">
        <v>150</v>
      </c>
      <c r="D92" s="107"/>
      <c r="E92" s="108"/>
    </row>
    <row r="93" spans="1:5" ht="13.5">
      <c r="A93" s="89" t="s">
        <v>18</v>
      </c>
      <c r="B93" s="41" t="str">
        <f t="shared" si="3"/>
        <v>不合格</v>
      </c>
      <c r="C93" s="106" t="s">
        <v>151</v>
      </c>
      <c r="D93" s="107"/>
      <c r="E93" s="108"/>
    </row>
    <row r="94" spans="1:5" ht="13.5">
      <c r="A94" s="89" t="s">
        <v>23</v>
      </c>
      <c r="B94" s="41" t="str">
        <f t="shared" si="3"/>
        <v>不合格</v>
      </c>
      <c r="C94" s="106" t="s">
        <v>152</v>
      </c>
      <c r="D94" s="107"/>
      <c r="E94" s="108"/>
    </row>
  </sheetData>
  <mergeCells count="30">
    <mergeCell ref="C68:D68"/>
    <mergeCell ref="D44:E44"/>
    <mergeCell ref="B45:E46"/>
    <mergeCell ref="E48:E49"/>
    <mergeCell ref="A54:E54"/>
    <mergeCell ref="D41:E41"/>
    <mergeCell ref="D40:E40"/>
    <mergeCell ref="C64:D64"/>
    <mergeCell ref="C67:D67"/>
    <mergeCell ref="B12:E16"/>
    <mergeCell ref="B3:E3"/>
    <mergeCell ref="B7:E7"/>
    <mergeCell ref="B4:E5"/>
    <mergeCell ref="B9:E11"/>
    <mergeCell ref="B17:E23"/>
    <mergeCell ref="B25:E26"/>
    <mergeCell ref="B27:E27"/>
    <mergeCell ref="D43:E43"/>
    <mergeCell ref="B28:E31"/>
    <mergeCell ref="B32:E32"/>
    <mergeCell ref="B33:C33"/>
    <mergeCell ref="B34:E34"/>
    <mergeCell ref="B35:C35"/>
    <mergeCell ref="B36:E36"/>
    <mergeCell ref="C93:E93"/>
    <mergeCell ref="C94:E94"/>
    <mergeCell ref="C89:E89"/>
    <mergeCell ref="C90:E90"/>
    <mergeCell ref="C91:E91"/>
    <mergeCell ref="C92:E92"/>
  </mergeCells>
  <hyperlinks>
    <hyperlink ref="B33:C33" r:id="rId1" display="→COUNTIF ワークシート関数"/>
    <hyperlink ref="B35:C35" r:id="rId2" display="→SUMIF ワークシート関数"/>
  </hyperlinks>
  <printOptions/>
  <pageMargins left="0.7874015748031497" right="0.7874015748031497" top="0.984251968503937" bottom="0.984251968503937" header="0.5118110236220472" footer="0.5118110236220472"/>
  <pageSetup cellComments="asDisplayed" orientation="portrait" paperSize="9" r:id="rId4"/>
  <headerFooter alignWithMargins="0">
    <oddHeader>&amp;L&amp;"Century,斜体"&amp;10SystemKOMACO&amp;RExcel：&amp;A</oddHeader>
    <oddFooter>&amp;L&amp;D&amp;C&amp;P/&amp;N</oddFooter>
  </headerFooter>
  <drawing r:id="rId3"/>
</worksheet>
</file>

<file path=xl/worksheets/sheet3.xml><?xml version="1.0" encoding="utf-8"?>
<worksheet xmlns="http://schemas.openxmlformats.org/spreadsheetml/2006/main" xmlns:r="http://schemas.openxmlformats.org/officeDocument/2006/relationships">
  <dimension ref="A1:F41"/>
  <sheetViews>
    <sheetView workbookViewId="0" topLeftCell="A1">
      <selection activeCell="B1" sqref="B1"/>
    </sheetView>
  </sheetViews>
  <sheetFormatPr defaultColWidth="9.00390625" defaultRowHeight="13.5"/>
  <cols>
    <col min="1" max="1" width="9.00390625" style="5" customWidth="1"/>
    <col min="2" max="5" width="19.375" style="5" customWidth="1"/>
    <col min="6" max="16384" width="9.00390625" style="5" customWidth="1"/>
  </cols>
  <sheetData>
    <row r="1" ht="31.5" customHeight="1">
      <c r="B1" s="26" t="s">
        <v>54</v>
      </c>
    </row>
    <row r="3" spans="1:5" ht="13.5">
      <c r="A3" s="6" t="s">
        <v>34</v>
      </c>
      <c r="B3" s="119" t="s">
        <v>55</v>
      </c>
      <c r="C3" s="120"/>
      <c r="D3" s="120"/>
      <c r="E3" s="121"/>
    </row>
    <row r="4" spans="1:5" ht="13.5">
      <c r="A4" s="7"/>
      <c r="B4" s="148" t="s">
        <v>99</v>
      </c>
      <c r="C4" s="149"/>
      <c r="D4" s="149"/>
      <c r="E4" s="149"/>
    </row>
    <row r="5" spans="1:5" ht="13.5">
      <c r="A5" s="48"/>
      <c r="B5" s="150"/>
      <c r="C5" s="150"/>
      <c r="D5" s="150"/>
      <c r="E5" s="150"/>
    </row>
    <row r="6" spans="2:5" ht="13.5">
      <c r="B6" s="8"/>
      <c r="C6" s="8"/>
      <c r="D6" s="8"/>
      <c r="E6" s="8"/>
    </row>
    <row r="7" spans="1:5" ht="13.5">
      <c r="A7" s="9" t="s">
        <v>9</v>
      </c>
      <c r="B7" s="122" t="s">
        <v>56</v>
      </c>
      <c r="C7" s="123"/>
      <c r="D7" s="123"/>
      <c r="E7" s="124"/>
    </row>
    <row r="9" spans="1:5" ht="13.5">
      <c r="A9" s="10" t="s">
        <v>10</v>
      </c>
      <c r="B9" s="128" t="s">
        <v>24</v>
      </c>
      <c r="C9" s="129"/>
      <c r="D9" s="129"/>
      <c r="E9" s="129"/>
    </row>
    <row r="10" spans="1:5" ht="13.5">
      <c r="A10" s="11"/>
      <c r="B10" s="147" t="s">
        <v>100</v>
      </c>
      <c r="C10" s="129"/>
      <c r="D10" s="129"/>
      <c r="E10" s="129"/>
    </row>
    <row r="11" spans="1:5" ht="13.5">
      <c r="A11" s="11"/>
      <c r="B11" s="130"/>
      <c r="C11" s="129"/>
      <c r="D11" s="129"/>
      <c r="E11" s="129"/>
    </row>
    <row r="12" spans="1:5" ht="13.5">
      <c r="A12" s="11"/>
      <c r="B12" s="130"/>
      <c r="C12" s="129"/>
      <c r="D12" s="129"/>
      <c r="E12" s="129"/>
    </row>
    <row r="13" spans="1:5" ht="16.5" customHeight="1">
      <c r="A13" s="12"/>
      <c r="B13" s="13"/>
      <c r="C13" s="13"/>
      <c r="D13" s="13"/>
      <c r="E13" s="13"/>
    </row>
    <row r="14" spans="1:5" ht="16.5" customHeight="1">
      <c r="A14" s="12"/>
      <c r="B14" s="25" t="s">
        <v>38</v>
      </c>
      <c r="C14" s="13"/>
      <c r="D14" s="13"/>
      <c r="E14" s="13"/>
    </row>
    <row r="15" spans="1:5" ht="16.5" customHeight="1">
      <c r="A15" s="12"/>
      <c r="B15" s="151" t="s">
        <v>62</v>
      </c>
      <c r="C15" s="152"/>
      <c r="D15" s="54" t="s">
        <v>63</v>
      </c>
      <c r="E15" s="13"/>
    </row>
    <row r="16" spans="1:5" ht="16.5" customHeight="1">
      <c r="A16" s="12"/>
      <c r="B16" s="55" t="s">
        <v>101</v>
      </c>
      <c r="C16" s="56"/>
      <c r="D16" s="71" t="b">
        <f>AND(1+1=2,2+2=4,3+3=6)</f>
        <v>1</v>
      </c>
      <c r="E16" s="13"/>
    </row>
    <row r="17" spans="1:5" ht="16.5" customHeight="1">
      <c r="A17" s="12"/>
      <c r="B17" s="55" t="s">
        <v>102</v>
      </c>
      <c r="C17" s="56"/>
      <c r="D17" s="71" t="b">
        <f>AND(1+1=2,2+2=4,3+3=7)</f>
        <v>0</v>
      </c>
      <c r="E17" s="13"/>
    </row>
    <row r="18" spans="1:5" ht="16.5" customHeight="1">
      <c r="A18" s="12"/>
      <c r="B18" s="14"/>
      <c r="C18" s="15"/>
      <c r="D18" s="13"/>
      <c r="E18" s="13"/>
    </row>
    <row r="19" spans="1:5" ht="16.5" customHeight="1">
      <c r="A19" s="12"/>
      <c r="B19" s="72" t="s">
        <v>84</v>
      </c>
      <c r="C19" s="15"/>
      <c r="D19" s="13"/>
      <c r="E19" s="13"/>
    </row>
    <row r="20" spans="1:6" ht="16.5" customHeight="1">
      <c r="A20" s="12"/>
      <c r="B20" s="146" t="s">
        <v>25</v>
      </c>
      <c r="C20" s="146"/>
      <c r="D20" s="146"/>
      <c r="E20" s="37"/>
      <c r="F20"/>
    </row>
    <row r="21" spans="1:6" ht="16.5" customHeight="1">
      <c r="A21" s="12"/>
      <c r="B21" s="38" t="s">
        <v>26</v>
      </c>
      <c r="C21" s="38" t="s">
        <v>27</v>
      </c>
      <c r="D21" s="38" t="s">
        <v>28</v>
      </c>
      <c r="E21" s="34" t="s">
        <v>63</v>
      </c>
      <c r="F21"/>
    </row>
    <row r="22" spans="1:6" ht="16.5" customHeight="1">
      <c r="A22" s="12"/>
      <c r="B22" s="38" t="s">
        <v>29</v>
      </c>
      <c r="C22" s="38" t="s">
        <v>29</v>
      </c>
      <c r="D22" s="38" t="s">
        <v>30</v>
      </c>
      <c r="E22" s="3" t="b">
        <f>AND(B22="○",C22="○",D22="○")</f>
        <v>0</v>
      </c>
      <c r="F22" s="31"/>
    </row>
    <row r="23" spans="1:6" ht="16.5" customHeight="1">
      <c r="A23" s="12"/>
      <c r="B23"/>
      <c r="C23" s="32" t="s">
        <v>62</v>
      </c>
      <c r="D23" s="33" t="s">
        <v>103</v>
      </c>
      <c r="E23" s="58"/>
      <c r="F23"/>
    </row>
    <row r="24" spans="1:6" ht="16.5" customHeight="1">
      <c r="A24" s="12"/>
      <c r="B24"/>
      <c r="C24"/>
      <c r="D24"/>
      <c r="E24"/>
      <c r="F24"/>
    </row>
    <row r="25" spans="2:6" ht="16.5" customHeight="1">
      <c r="B25" s="59" t="s">
        <v>85</v>
      </c>
      <c r="C25"/>
      <c r="D25"/>
      <c r="E25"/>
      <c r="F25"/>
    </row>
    <row r="26" spans="2:6" ht="16.5" customHeight="1">
      <c r="B26" s="65" t="s">
        <v>12</v>
      </c>
      <c r="C26" s="65" t="s">
        <v>13</v>
      </c>
      <c r="D26" s="65" t="s">
        <v>14</v>
      </c>
      <c r="E26" s="65" t="s">
        <v>15</v>
      </c>
      <c r="F26"/>
    </row>
    <row r="27" spans="2:5" ht="16.5" customHeight="1">
      <c r="B27" s="67" t="s">
        <v>19</v>
      </c>
      <c r="C27" s="39">
        <v>78</v>
      </c>
      <c r="D27" s="39">
        <v>85</v>
      </c>
      <c r="E27" s="39">
        <v>90</v>
      </c>
    </row>
    <row r="28" spans="2:5" ht="16.5" customHeight="1">
      <c r="B28" s="67" t="s">
        <v>20</v>
      </c>
      <c r="C28" s="39">
        <v>83</v>
      </c>
      <c r="D28" s="39">
        <v>48</v>
      </c>
      <c r="E28" s="39">
        <v>92</v>
      </c>
    </row>
    <row r="29" spans="2:5" ht="16.5" customHeight="1">
      <c r="B29" s="67" t="s">
        <v>16</v>
      </c>
      <c r="C29" s="39">
        <v>63</v>
      </c>
      <c r="D29" s="39">
        <v>80</v>
      </c>
      <c r="E29" s="39">
        <v>33</v>
      </c>
    </row>
    <row r="30" spans="2:6" ht="16.5" customHeight="1">
      <c r="B30"/>
      <c r="C30" s="42" t="s">
        <v>104</v>
      </c>
      <c r="D30" s="66"/>
      <c r="E30" s="43" t="b">
        <f>AND(B27&gt;=70,C27&gt;=70,D27&gt;=70)</f>
        <v>1</v>
      </c>
      <c r="F30" s="31"/>
    </row>
    <row r="31" spans="2:6" ht="16.5" customHeight="1">
      <c r="B31"/>
      <c r="C31" s="42" t="s">
        <v>105</v>
      </c>
      <c r="D31" s="66"/>
      <c r="E31" s="43" t="b">
        <f>AND(B28&gt;=70,C28&gt;=70,D28&gt;=70)</f>
        <v>0</v>
      </c>
      <c r="F31" s="31"/>
    </row>
    <row r="32" spans="2:6" ht="16.5" customHeight="1">
      <c r="B32"/>
      <c r="C32" s="42" t="s">
        <v>106</v>
      </c>
      <c r="D32" s="66"/>
      <c r="E32" s="43" t="b">
        <f>AND(B29&gt;=70,C29&gt;=70,D29&gt;=70)</f>
        <v>0</v>
      </c>
      <c r="F32" s="31"/>
    </row>
    <row r="33" spans="2:6" ht="16.5" customHeight="1">
      <c r="B33"/>
      <c r="C33"/>
      <c r="D33"/>
      <c r="E33"/>
      <c r="F33"/>
    </row>
    <row r="34" spans="2:6" ht="16.5" customHeight="1">
      <c r="B34" s="59" t="s">
        <v>94</v>
      </c>
      <c r="C34"/>
      <c r="D34"/>
      <c r="E34"/>
      <c r="F34"/>
    </row>
    <row r="35" spans="2:6" ht="16.5" customHeight="1">
      <c r="B35" s="65" t="s">
        <v>12</v>
      </c>
      <c r="C35" s="65" t="s">
        <v>13</v>
      </c>
      <c r="D35" s="65" t="s">
        <v>14</v>
      </c>
      <c r="E35" s="65" t="s">
        <v>15</v>
      </c>
      <c r="F35"/>
    </row>
    <row r="36" spans="2:5" ht="16.5" customHeight="1">
      <c r="B36" s="67" t="s">
        <v>19</v>
      </c>
      <c r="C36" s="39">
        <v>78</v>
      </c>
      <c r="D36" s="39">
        <v>85</v>
      </c>
      <c r="E36" s="39">
        <v>90</v>
      </c>
    </row>
    <row r="37" spans="2:5" ht="16.5" customHeight="1">
      <c r="B37" s="67" t="s">
        <v>20</v>
      </c>
      <c r="C37" s="39">
        <v>83</v>
      </c>
      <c r="D37" s="39">
        <v>48</v>
      </c>
      <c r="E37" s="39">
        <v>92</v>
      </c>
    </row>
    <row r="38" spans="2:5" ht="16.5" customHeight="1">
      <c r="B38" s="67" t="s">
        <v>16</v>
      </c>
      <c r="C38" s="39">
        <v>63</v>
      </c>
      <c r="D38" s="39">
        <v>80</v>
      </c>
      <c r="E38" s="39">
        <v>33</v>
      </c>
    </row>
    <row r="39" spans="2:5" ht="13.5">
      <c r="B39" s="51" t="s">
        <v>107</v>
      </c>
      <c r="C39" s="68"/>
      <c r="D39" s="68"/>
      <c r="E39" s="43" t="str">
        <f>IF(AND(B36&gt;=70,C36&gt;=70,D36&gt;=70),"クリア","要努力")</f>
        <v>クリア</v>
      </c>
    </row>
    <row r="40" spans="2:5" ht="13.5">
      <c r="B40" s="51" t="s">
        <v>108</v>
      </c>
      <c r="C40" s="68"/>
      <c r="D40" s="68"/>
      <c r="E40" s="43" t="str">
        <f>IF(AND(B37&gt;=70,C37&gt;=70,D37&gt;=70),"クリア","要努力")</f>
        <v>要努力</v>
      </c>
    </row>
    <row r="41" spans="2:5" ht="13.5">
      <c r="B41" s="51" t="s">
        <v>109</v>
      </c>
      <c r="C41" s="68"/>
      <c r="D41" s="68"/>
      <c r="E41" s="43" t="str">
        <f>IF(AND(B38&gt;=70,C38&gt;=70,D38&gt;=70),"クリア","要努力")</f>
        <v>要努力</v>
      </c>
    </row>
  </sheetData>
  <mergeCells count="7">
    <mergeCell ref="B20:D20"/>
    <mergeCell ref="B10:E12"/>
    <mergeCell ref="B3:E3"/>
    <mergeCell ref="B7:E7"/>
    <mergeCell ref="B9:E9"/>
    <mergeCell ref="B4:E5"/>
    <mergeCell ref="B15:C15"/>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4.xml><?xml version="1.0" encoding="utf-8"?>
<worksheet xmlns="http://schemas.openxmlformats.org/spreadsheetml/2006/main" xmlns:r="http://schemas.openxmlformats.org/officeDocument/2006/relationships">
  <dimension ref="A1:F42"/>
  <sheetViews>
    <sheetView workbookViewId="0" topLeftCell="A1">
      <selection activeCell="B1" sqref="B1"/>
    </sheetView>
  </sheetViews>
  <sheetFormatPr defaultColWidth="9.00390625" defaultRowHeight="13.5"/>
  <cols>
    <col min="1" max="1" width="9.00390625" style="5" customWidth="1"/>
    <col min="2" max="5" width="19.375" style="5" customWidth="1"/>
    <col min="6" max="16384" width="9.00390625" style="5" customWidth="1"/>
  </cols>
  <sheetData>
    <row r="1" ht="31.5" customHeight="1">
      <c r="B1" s="26" t="s">
        <v>50</v>
      </c>
    </row>
    <row r="3" spans="1:5" ht="13.5">
      <c r="A3" s="6" t="s">
        <v>34</v>
      </c>
      <c r="B3" s="119" t="s">
        <v>51</v>
      </c>
      <c r="C3" s="120"/>
      <c r="D3" s="120"/>
      <c r="E3" s="121"/>
    </row>
    <row r="4" spans="1:5" ht="13.5">
      <c r="A4" s="7"/>
      <c r="B4" s="148" t="s">
        <v>80</v>
      </c>
      <c r="C4" s="149"/>
      <c r="D4" s="149"/>
      <c r="E4" s="149"/>
    </row>
    <row r="5" spans="1:5" ht="13.5">
      <c r="A5" s="48"/>
      <c r="B5" s="150"/>
      <c r="C5" s="150"/>
      <c r="D5" s="150"/>
      <c r="E5" s="150"/>
    </row>
    <row r="6" spans="2:5" ht="13.5">
      <c r="B6" s="8"/>
      <c r="C6" s="8"/>
      <c r="D6" s="8"/>
      <c r="E6" s="8"/>
    </row>
    <row r="7" spans="1:5" ht="13.5">
      <c r="A7" s="9" t="s">
        <v>9</v>
      </c>
      <c r="B7" s="122" t="s">
        <v>52</v>
      </c>
      <c r="C7" s="123"/>
      <c r="D7" s="123"/>
      <c r="E7" s="124"/>
    </row>
    <row r="9" spans="1:5" ht="13.5">
      <c r="A9" s="10" t="s">
        <v>10</v>
      </c>
      <c r="B9" s="128" t="s">
        <v>48</v>
      </c>
      <c r="C9" s="129"/>
      <c r="D9" s="129"/>
      <c r="E9" s="129"/>
    </row>
    <row r="10" spans="1:5" ht="13.5">
      <c r="A10" s="11"/>
      <c r="B10" s="147" t="s">
        <v>81</v>
      </c>
      <c r="C10" s="129"/>
      <c r="D10" s="129"/>
      <c r="E10" s="129"/>
    </row>
    <row r="11" spans="1:5" ht="13.5">
      <c r="A11" s="11"/>
      <c r="B11" s="130"/>
      <c r="C11" s="129"/>
      <c r="D11" s="129"/>
      <c r="E11" s="129"/>
    </row>
    <row r="12" spans="1:5" ht="13.5">
      <c r="A12" s="11"/>
      <c r="B12" s="130"/>
      <c r="C12" s="129"/>
      <c r="D12" s="129"/>
      <c r="E12" s="129"/>
    </row>
    <row r="13" spans="1:5" ht="16.5" customHeight="1">
      <c r="A13" s="12"/>
      <c r="B13" s="13"/>
      <c r="C13" s="13"/>
      <c r="D13" s="13"/>
      <c r="E13" s="13"/>
    </row>
    <row r="14" spans="1:5" ht="16.5" customHeight="1">
      <c r="A14" s="12"/>
      <c r="B14" s="25" t="s">
        <v>38</v>
      </c>
      <c r="C14" s="13"/>
      <c r="D14" s="13"/>
      <c r="E14" s="13"/>
    </row>
    <row r="15" spans="1:5" ht="16.5" customHeight="1">
      <c r="A15" s="12"/>
      <c r="B15" s="151" t="s">
        <v>62</v>
      </c>
      <c r="C15" s="152"/>
      <c r="D15" s="54" t="s">
        <v>63</v>
      </c>
      <c r="E15" s="13"/>
    </row>
    <row r="16" spans="1:5" ht="16.5" customHeight="1">
      <c r="A16" s="12"/>
      <c r="B16" s="55" t="s">
        <v>82</v>
      </c>
      <c r="C16" s="56"/>
      <c r="D16" s="57" t="b">
        <f>OR(1+1=2,2+2=4,3+3=7)</f>
        <v>1</v>
      </c>
      <c r="E16" s="13"/>
    </row>
    <row r="17" spans="1:5" ht="16.5" customHeight="1">
      <c r="A17" s="12"/>
      <c r="B17" s="55" t="s">
        <v>83</v>
      </c>
      <c r="C17" s="56"/>
      <c r="D17" s="57" t="b">
        <f>OR(1+1=3,1+2=2,2+2=5)</f>
        <v>0</v>
      </c>
      <c r="E17" s="13"/>
    </row>
    <row r="18" spans="1:5" ht="16.5" customHeight="1">
      <c r="A18" s="12"/>
      <c r="B18" s="62"/>
      <c r="C18" s="63"/>
      <c r="D18" s="64"/>
      <c r="E18" s="13"/>
    </row>
    <row r="19" spans="1:5" ht="16.5" customHeight="1">
      <c r="A19" s="12"/>
      <c r="B19" s="25" t="s">
        <v>84</v>
      </c>
      <c r="C19" s="13"/>
      <c r="D19" s="13"/>
      <c r="E19" s="13"/>
    </row>
    <row r="20" spans="1:6" ht="16.5" customHeight="1">
      <c r="A20" s="12"/>
      <c r="B20" s="153" t="s">
        <v>25</v>
      </c>
      <c r="C20" s="153"/>
      <c r="D20" s="153"/>
      <c r="E20" s="37"/>
      <c r="F20"/>
    </row>
    <row r="21" spans="1:6" ht="16.5" customHeight="1">
      <c r="A21" s="12"/>
      <c r="B21" s="38" t="s">
        <v>26</v>
      </c>
      <c r="C21" s="38" t="s">
        <v>27</v>
      </c>
      <c r="D21" s="38" t="s">
        <v>28</v>
      </c>
      <c r="E21" s="34" t="s">
        <v>63</v>
      </c>
      <c r="F21"/>
    </row>
    <row r="22" spans="1:5" ht="16.5" customHeight="1">
      <c r="A22" s="12"/>
      <c r="B22" s="38" t="s">
        <v>29</v>
      </c>
      <c r="C22" s="38" t="s">
        <v>29</v>
      </c>
      <c r="D22" s="38" t="s">
        <v>30</v>
      </c>
      <c r="E22" s="3" t="b">
        <f>OR(B22="○",C22="○",D22="○")</f>
        <v>1</v>
      </c>
    </row>
    <row r="23" spans="1:6" ht="16.5" customHeight="1">
      <c r="A23" s="12"/>
      <c r="B23"/>
      <c r="C23" s="32" t="s">
        <v>62</v>
      </c>
      <c r="D23" s="33" t="s">
        <v>90</v>
      </c>
      <c r="E23" s="58"/>
      <c r="F23"/>
    </row>
    <row r="24" spans="1:6" ht="16.5" customHeight="1">
      <c r="A24" s="12"/>
      <c r="B24"/>
      <c r="C24"/>
      <c r="D24"/>
      <c r="E24"/>
      <c r="F24"/>
    </row>
    <row r="25" spans="1:6" ht="16.5" customHeight="1">
      <c r="A25" s="12"/>
      <c r="B25" s="60" t="s">
        <v>85</v>
      </c>
      <c r="C25"/>
      <c r="D25"/>
      <c r="E25"/>
      <c r="F25"/>
    </row>
    <row r="26" spans="2:6" ht="16.5" customHeight="1">
      <c r="B26" s="65" t="s">
        <v>12</v>
      </c>
      <c r="C26" s="65" t="s">
        <v>13</v>
      </c>
      <c r="D26" s="65" t="s">
        <v>14</v>
      </c>
      <c r="E26" s="65" t="s">
        <v>15</v>
      </c>
      <c r="F26"/>
    </row>
    <row r="27" spans="2:5" ht="16.5" customHeight="1">
      <c r="B27" s="39" t="s">
        <v>19</v>
      </c>
      <c r="C27" s="39">
        <v>78</v>
      </c>
      <c r="D27" s="39">
        <v>85</v>
      </c>
      <c r="E27" s="39">
        <v>66</v>
      </c>
    </row>
    <row r="28" spans="2:5" ht="16.5" customHeight="1">
      <c r="B28" s="39" t="s">
        <v>20</v>
      </c>
      <c r="C28" s="39">
        <v>83</v>
      </c>
      <c r="D28" s="39">
        <v>48</v>
      </c>
      <c r="E28" s="39">
        <v>92</v>
      </c>
    </row>
    <row r="29" spans="2:5" ht="16.5" customHeight="1">
      <c r="B29" s="39" t="s">
        <v>16</v>
      </c>
      <c r="C29" s="39">
        <v>63</v>
      </c>
      <c r="D29" s="39">
        <v>75</v>
      </c>
      <c r="E29" s="39">
        <v>33</v>
      </c>
    </row>
    <row r="30" spans="2:6" ht="16.5" customHeight="1">
      <c r="B30"/>
      <c r="C30" s="42" t="s">
        <v>91</v>
      </c>
      <c r="D30" s="66"/>
      <c r="E30" s="43" t="b">
        <f>OR(C27&gt;70,D27&gt;75,E27&gt;60)</f>
        <v>1</v>
      </c>
      <c r="F30" s="31"/>
    </row>
    <row r="31" spans="2:6" ht="16.5" customHeight="1">
      <c r="B31"/>
      <c r="C31" s="42" t="s">
        <v>92</v>
      </c>
      <c r="D31" s="66"/>
      <c r="E31" s="43" t="b">
        <f>OR(C28&gt;70,D28&gt;75,E28&gt;60)</f>
        <v>1</v>
      </c>
      <c r="F31" s="31"/>
    </row>
    <row r="32" spans="2:6" ht="16.5" customHeight="1">
      <c r="B32"/>
      <c r="C32" s="42" t="s">
        <v>93</v>
      </c>
      <c r="D32" s="66"/>
      <c r="E32" s="43" t="b">
        <f>OR(C29&gt;70,D29&gt;75,E29&gt;60)</f>
        <v>0</v>
      </c>
      <c r="F32" s="31"/>
    </row>
    <row r="33" spans="2:6" ht="16.5" customHeight="1">
      <c r="B33"/>
      <c r="C33"/>
      <c r="D33"/>
      <c r="E33"/>
      <c r="F33" s="31"/>
    </row>
    <row r="34" spans="2:6" ht="16.5" customHeight="1">
      <c r="B34" s="60" t="s">
        <v>94</v>
      </c>
      <c r="C34"/>
      <c r="D34"/>
      <c r="E34"/>
      <c r="F34" s="31"/>
    </row>
    <row r="35" spans="2:6" ht="16.5" customHeight="1">
      <c r="B35" s="65" t="s">
        <v>12</v>
      </c>
      <c r="C35" s="65" t="s">
        <v>13</v>
      </c>
      <c r="D35" s="65" t="s">
        <v>14</v>
      </c>
      <c r="E35" s="65" t="s">
        <v>15</v>
      </c>
      <c r="F35" s="31"/>
    </row>
    <row r="36" spans="2:5" ht="16.5" customHeight="1">
      <c r="B36" s="67" t="s">
        <v>19</v>
      </c>
      <c r="C36" s="39">
        <v>78</v>
      </c>
      <c r="D36" s="39">
        <v>85</v>
      </c>
      <c r="E36" s="39">
        <v>66</v>
      </c>
    </row>
    <row r="37" spans="2:5" ht="16.5" customHeight="1">
      <c r="B37" s="67" t="s">
        <v>20</v>
      </c>
      <c r="C37" s="39">
        <v>83</v>
      </c>
      <c r="D37" s="39">
        <v>48</v>
      </c>
      <c r="E37" s="39">
        <v>92</v>
      </c>
    </row>
    <row r="38" spans="2:5" ht="13.5">
      <c r="B38" s="67" t="s">
        <v>16</v>
      </c>
      <c r="C38" s="39">
        <v>63</v>
      </c>
      <c r="D38" s="39">
        <v>75</v>
      </c>
      <c r="E38" s="39">
        <v>33</v>
      </c>
    </row>
    <row r="39" spans="2:5" ht="13.5">
      <c r="B39" s="51" t="s">
        <v>95</v>
      </c>
      <c r="C39" s="68"/>
      <c r="D39" s="68"/>
      <c r="E39" s="43" t="str">
        <f>IF(OR(C36&gt;70,D36&gt;75,E36&gt;65),"合格","再試験")</f>
        <v>合格</v>
      </c>
    </row>
    <row r="40" spans="2:5" ht="13.5">
      <c r="B40" s="51" t="s">
        <v>96</v>
      </c>
      <c r="C40" s="68"/>
      <c r="D40" s="68"/>
      <c r="E40" s="43" t="str">
        <f>IF(OR(C37&gt;70,D37&gt;75,E37&gt;65),"合格","再試験")</f>
        <v>合格</v>
      </c>
    </row>
    <row r="41" spans="2:5" ht="13.5">
      <c r="B41" s="51" t="s">
        <v>97</v>
      </c>
      <c r="C41" s="68"/>
      <c r="D41" s="68"/>
      <c r="E41" s="43" t="str">
        <f>IF(OR(C38&gt;70,D38&gt;75,E38&gt;65),"合格","再試験")</f>
        <v>再試験</v>
      </c>
    </row>
    <row r="42" spans="4:5" ht="13.5">
      <c r="D42" s="69" t="s">
        <v>98</v>
      </c>
      <c r="E42" s="70"/>
    </row>
  </sheetData>
  <mergeCells count="7">
    <mergeCell ref="B20:D20"/>
    <mergeCell ref="B10:E12"/>
    <mergeCell ref="B3:E3"/>
    <mergeCell ref="B7:E7"/>
    <mergeCell ref="B9:E9"/>
    <mergeCell ref="B4:E5"/>
    <mergeCell ref="B15:C15"/>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5.xml><?xml version="1.0" encoding="utf-8"?>
<worksheet xmlns="http://schemas.openxmlformats.org/spreadsheetml/2006/main" xmlns:r="http://schemas.openxmlformats.org/officeDocument/2006/relationships">
  <dimension ref="A1:F40"/>
  <sheetViews>
    <sheetView workbookViewId="0" topLeftCell="A1">
      <selection activeCell="B1" sqref="B1"/>
    </sheetView>
  </sheetViews>
  <sheetFormatPr defaultColWidth="9.00390625" defaultRowHeight="13.5"/>
  <cols>
    <col min="1" max="1" width="9.00390625" style="5" customWidth="1"/>
    <col min="2" max="5" width="19.375" style="5" customWidth="1"/>
    <col min="6" max="16384" width="9.00390625" style="5" customWidth="1"/>
  </cols>
  <sheetData>
    <row r="1" ht="31.5" customHeight="1">
      <c r="B1" s="23" t="s">
        <v>45</v>
      </c>
    </row>
    <row r="3" spans="1:5" ht="13.5">
      <c r="A3" s="6" t="s">
        <v>34</v>
      </c>
      <c r="B3" s="119" t="s">
        <v>46</v>
      </c>
      <c r="C3" s="120"/>
      <c r="D3" s="120"/>
      <c r="E3" s="121"/>
    </row>
    <row r="4" spans="1:5" ht="13.5">
      <c r="A4" s="6"/>
      <c r="B4" s="148" t="s">
        <v>79</v>
      </c>
      <c r="C4" s="150"/>
      <c r="D4" s="150"/>
      <c r="E4" s="150"/>
    </row>
    <row r="5" spans="1:5" ht="13.5" customHeight="1">
      <c r="A5" s="7"/>
      <c r="B5" s="150"/>
      <c r="C5" s="150"/>
      <c r="D5" s="150"/>
      <c r="E5" s="150"/>
    </row>
    <row r="6" spans="1:5" ht="13.5">
      <c r="A6" s="48"/>
      <c r="B6" s="150"/>
      <c r="C6" s="150"/>
      <c r="D6" s="150"/>
      <c r="E6" s="150"/>
    </row>
    <row r="7" spans="2:5" ht="13.5">
      <c r="B7" s="8"/>
      <c r="C7" s="8"/>
      <c r="D7" s="8"/>
      <c r="E7" s="8"/>
    </row>
    <row r="8" spans="1:5" ht="13.5">
      <c r="A8" s="9" t="s">
        <v>9</v>
      </c>
      <c r="B8" s="122" t="s">
        <v>47</v>
      </c>
      <c r="C8" s="123"/>
      <c r="D8" s="123"/>
      <c r="E8" s="124"/>
    </row>
    <row r="10" spans="1:5" ht="13.5">
      <c r="A10" s="10" t="s">
        <v>10</v>
      </c>
      <c r="B10" s="128" t="s">
        <v>49</v>
      </c>
      <c r="C10" s="129"/>
      <c r="D10" s="129"/>
      <c r="E10" s="129"/>
    </row>
    <row r="11" spans="1:5" ht="13.5">
      <c r="A11" s="11"/>
      <c r="B11" s="130"/>
      <c r="C11" s="129"/>
      <c r="D11" s="129"/>
      <c r="E11" s="129"/>
    </row>
    <row r="12" spans="1:5" ht="13.5">
      <c r="A12" s="11"/>
      <c r="B12" s="118" t="s">
        <v>68</v>
      </c>
      <c r="C12" s="116"/>
      <c r="D12" s="116"/>
      <c r="E12" s="117"/>
    </row>
    <row r="13" spans="1:5" ht="16.5" customHeight="1">
      <c r="A13" s="12"/>
      <c r="B13" s="13"/>
      <c r="C13" s="13"/>
      <c r="D13" s="13"/>
      <c r="E13" s="13"/>
    </row>
    <row r="14" spans="1:5" ht="16.5" customHeight="1">
      <c r="A14" s="12"/>
      <c r="B14" s="25" t="s">
        <v>38</v>
      </c>
      <c r="C14" s="13"/>
      <c r="D14" s="13"/>
      <c r="E14" s="13"/>
    </row>
    <row r="15" spans="1:5" ht="16.5" customHeight="1">
      <c r="A15" s="12"/>
      <c r="B15" s="24" t="s">
        <v>67</v>
      </c>
      <c r="C15" s="13"/>
      <c r="D15" s="13"/>
      <c r="E15" s="13"/>
    </row>
    <row r="16" spans="1:6" ht="16.5" customHeight="1">
      <c r="A16" s="12"/>
      <c r="B16" s="38" t="s">
        <v>25</v>
      </c>
      <c r="C16" s="37"/>
      <c r="D16" s="37"/>
      <c r="E16" s="37"/>
      <c r="F16"/>
    </row>
    <row r="17" spans="1:6" ht="16.5" customHeight="1">
      <c r="A17" s="12"/>
      <c r="B17" s="44" t="s">
        <v>26</v>
      </c>
      <c r="C17" s="40" t="s">
        <v>62</v>
      </c>
      <c r="D17" s="41" t="s">
        <v>63</v>
      </c>
      <c r="E17" s="46" t="s">
        <v>66</v>
      </c>
      <c r="F17"/>
    </row>
    <row r="18" spans="1:6" ht="16.5" customHeight="1">
      <c r="A18" s="12"/>
      <c r="B18" s="44" t="s">
        <v>29</v>
      </c>
      <c r="C18" s="45" t="s">
        <v>69</v>
      </c>
      <c r="D18" s="41" t="b">
        <f>NOT(B18&lt;&gt;"○")</f>
        <v>1</v>
      </c>
      <c r="E18" s="156" t="s">
        <v>65</v>
      </c>
      <c r="F18" s="31"/>
    </row>
    <row r="19" spans="1:6" ht="16.5" customHeight="1">
      <c r="A19" s="12"/>
      <c r="B19"/>
      <c r="C19" s="42" t="s">
        <v>70</v>
      </c>
      <c r="D19" s="43" t="b">
        <f>(B18="○")</f>
        <v>1</v>
      </c>
      <c r="E19" s="157"/>
      <c r="F19"/>
    </row>
    <row r="20" spans="1:6" ht="16.5" customHeight="1">
      <c r="A20" s="12"/>
      <c r="B20"/>
      <c r="C20"/>
      <c r="D20"/>
      <c r="E20"/>
      <c r="F20"/>
    </row>
    <row r="21" spans="1:6" ht="16.5" customHeight="1">
      <c r="A21" s="12"/>
      <c r="B21"/>
      <c r="C21" s="33" t="s">
        <v>71</v>
      </c>
      <c r="D21" s="3" t="b">
        <f>NOT(1+1=2)</f>
        <v>0</v>
      </c>
      <c r="E21"/>
      <c r="F21"/>
    </row>
    <row r="22" spans="1:6" ht="16.5" customHeight="1">
      <c r="A22" s="12"/>
      <c r="B22"/>
      <c r="C22"/>
      <c r="D22"/>
      <c r="E22"/>
      <c r="F22"/>
    </row>
    <row r="23" spans="1:6" ht="16.5" customHeight="1">
      <c r="A23" s="12"/>
      <c r="B23" s="60" t="s">
        <v>84</v>
      </c>
      <c r="C23"/>
      <c r="D23"/>
      <c r="E23"/>
      <c r="F23"/>
    </row>
    <row r="24" spans="1:6" ht="16.5" customHeight="1">
      <c r="A24" s="12"/>
      <c r="B24" s="132" t="s">
        <v>64</v>
      </c>
      <c r="C24" s="132"/>
      <c r="D24" s="132"/>
      <c r="E24" s="132"/>
      <c r="F24"/>
    </row>
    <row r="25" spans="1:6" ht="16.5" customHeight="1">
      <c r="A25" s="12"/>
      <c r="B25" s="132"/>
      <c r="C25" s="132"/>
      <c r="D25" s="132"/>
      <c r="E25" s="132"/>
      <c r="F25"/>
    </row>
    <row r="26" spans="1:6" ht="16.5" customHeight="1">
      <c r="A26" s="12"/>
      <c r="B26"/>
      <c r="C26"/>
      <c r="D26"/>
      <c r="E26"/>
      <c r="F26"/>
    </row>
    <row r="27" spans="2:6" ht="16.5" customHeight="1">
      <c r="B27" s="38" t="s">
        <v>12</v>
      </c>
      <c r="C27" s="38" t="s">
        <v>13</v>
      </c>
      <c r="D27" s="40" t="s">
        <v>62</v>
      </c>
      <c r="E27" s="41" t="s">
        <v>63</v>
      </c>
      <c r="F27"/>
    </row>
    <row r="28" spans="2:6" ht="16.5" customHeight="1">
      <c r="B28" s="39" t="s">
        <v>19</v>
      </c>
      <c r="C28" s="39">
        <v>78</v>
      </c>
      <c r="D28" s="42" t="s">
        <v>86</v>
      </c>
      <c r="E28" s="43" t="b">
        <f>NOT(C28&lt;70)</f>
        <v>1</v>
      </c>
      <c r="F28" s="31"/>
    </row>
    <row r="29" spans="2:6" ht="16.5" customHeight="1">
      <c r="B29" s="39" t="s">
        <v>20</v>
      </c>
      <c r="C29" s="39">
        <v>83</v>
      </c>
      <c r="D29" s="42" t="s">
        <v>87</v>
      </c>
      <c r="E29" s="43" t="b">
        <f>NOT(C29&lt;70)</f>
        <v>1</v>
      </c>
      <c r="F29" s="31"/>
    </row>
    <row r="30" spans="2:6" ht="16.5" customHeight="1">
      <c r="B30" s="39" t="s">
        <v>16</v>
      </c>
      <c r="C30" s="39">
        <v>63</v>
      </c>
      <c r="D30" s="42" t="s">
        <v>88</v>
      </c>
      <c r="E30" s="43" t="b">
        <f>NOT(C30&lt;70)</f>
        <v>0</v>
      </c>
      <c r="F30" s="31"/>
    </row>
    <row r="31" spans="2:6" ht="16.5" customHeight="1">
      <c r="B31"/>
      <c r="C31"/>
      <c r="D31" s="35"/>
      <c r="E31" s="31"/>
      <c r="F31" s="31"/>
    </row>
    <row r="32" spans="2:6" ht="16.5" customHeight="1">
      <c r="B32" s="61" t="s">
        <v>85</v>
      </c>
      <c r="C32"/>
      <c r="D32"/>
      <c r="E32"/>
      <c r="F32"/>
    </row>
    <row r="33" spans="2:6" ht="16.5" customHeight="1">
      <c r="B33" s="132" t="s">
        <v>72</v>
      </c>
      <c r="C33" s="132"/>
      <c r="D33" s="132"/>
      <c r="E33" s="132"/>
      <c r="F33"/>
    </row>
    <row r="34" spans="2:6" ht="16.5" customHeight="1">
      <c r="B34" s="132"/>
      <c r="C34" s="132"/>
      <c r="D34" s="132"/>
      <c r="E34" s="132"/>
      <c r="F34"/>
    </row>
    <row r="35" spans="2:6" ht="16.5" customHeight="1">
      <c r="B35" s="132"/>
      <c r="C35" s="132"/>
      <c r="D35" s="132"/>
      <c r="E35" s="132"/>
      <c r="F35"/>
    </row>
    <row r="36" spans="2:6" ht="16.5" customHeight="1">
      <c r="B36" s="36"/>
      <c r="C36" s="36"/>
      <c r="D36" s="154" t="s">
        <v>89</v>
      </c>
      <c r="E36" s="155"/>
      <c r="F36"/>
    </row>
    <row r="37" spans="2:6" ht="16.5" customHeight="1">
      <c r="B37" s="38" t="s">
        <v>12</v>
      </c>
      <c r="C37" s="38" t="s">
        <v>13</v>
      </c>
      <c r="D37" s="38" t="s">
        <v>14</v>
      </c>
      <c r="E37" s="41" t="s">
        <v>63</v>
      </c>
      <c r="F37"/>
    </row>
    <row r="38" spans="2:5" ht="16.5" customHeight="1">
      <c r="B38" s="39" t="s">
        <v>19</v>
      </c>
      <c r="C38" s="39">
        <v>78</v>
      </c>
      <c r="D38" s="39">
        <v>85</v>
      </c>
      <c r="E38" s="43" t="b">
        <f>NOT(AND(C38&gt;70,D38&gt;75))</f>
        <v>0</v>
      </c>
    </row>
    <row r="39" spans="2:5" ht="16.5" customHeight="1">
      <c r="B39" s="39" t="s">
        <v>20</v>
      </c>
      <c r="C39" s="39">
        <v>83</v>
      </c>
      <c r="D39" s="39">
        <v>48</v>
      </c>
      <c r="E39" s="43" t="b">
        <f>NOT(AND(C39&gt;70,D39&gt;75))</f>
        <v>1</v>
      </c>
    </row>
    <row r="40" spans="2:5" ht="13.5">
      <c r="B40" s="39" t="s">
        <v>16</v>
      </c>
      <c r="C40" s="39">
        <v>63</v>
      </c>
      <c r="D40" s="39">
        <v>75</v>
      </c>
      <c r="E40" s="43" t="b">
        <f>NOT(AND(C40&gt;70,D40&gt;75))</f>
        <v>1</v>
      </c>
    </row>
  </sheetData>
  <mergeCells count="9">
    <mergeCell ref="B33:E35"/>
    <mergeCell ref="D36:E36"/>
    <mergeCell ref="E18:E19"/>
    <mergeCell ref="B24:E25"/>
    <mergeCell ref="B12:E12"/>
    <mergeCell ref="B3:E3"/>
    <mergeCell ref="B8:E8"/>
    <mergeCell ref="B10:E11"/>
    <mergeCell ref="B4:E6"/>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6.xml><?xml version="1.0" encoding="utf-8"?>
<worksheet xmlns="http://schemas.openxmlformats.org/spreadsheetml/2006/main" xmlns:r="http://schemas.openxmlformats.org/officeDocument/2006/relationships">
  <dimension ref="A1:E26"/>
  <sheetViews>
    <sheetView workbookViewId="0" topLeftCell="A1">
      <selection activeCell="B1" sqref="B1"/>
    </sheetView>
  </sheetViews>
  <sheetFormatPr defaultColWidth="9.00390625" defaultRowHeight="13.5"/>
  <cols>
    <col min="1" max="1" width="9.00390625" style="5" customWidth="1"/>
    <col min="2" max="5" width="19.375" style="5" customWidth="1"/>
    <col min="6" max="16384" width="9.00390625" style="5" customWidth="1"/>
  </cols>
  <sheetData>
    <row r="1" ht="31.5" customHeight="1">
      <c r="B1" s="26" t="s">
        <v>41</v>
      </c>
    </row>
    <row r="3" spans="1:5" ht="13.5">
      <c r="A3" s="6" t="s">
        <v>34</v>
      </c>
      <c r="B3" s="119" t="s">
        <v>42</v>
      </c>
      <c r="C3" s="120"/>
      <c r="D3" s="120"/>
      <c r="E3" s="121"/>
    </row>
    <row r="4" spans="1:5" ht="13.5">
      <c r="A4" s="7"/>
      <c r="B4" s="159" t="s">
        <v>73</v>
      </c>
      <c r="C4" s="126"/>
      <c r="D4" s="126"/>
      <c r="E4" s="126"/>
    </row>
    <row r="5" spans="1:5" ht="13.5">
      <c r="A5" s="48"/>
      <c r="B5" s="132"/>
      <c r="C5" s="132"/>
      <c r="D5" s="132"/>
      <c r="E5" s="132"/>
    </row>
    <row r="6" spans="2:5" ht="13.5">
      <c r="B6" s="8"/>
      <c r="C6" s="8"/>
      <c r="D6" s="8"/>
      <c r="E6" s="8"/>
    </row>
    <row r="7" spans="1:5" ht="13.5">
      <c r="A7" s="9" t="s">
        <v>9</v>
      </c>
      <c r="B7" s="122" t="s">
        <v>43</v>
      </c>
      <c r="C7" s="123"/>
      <c r="D7" s="123"/>
      <c r="E7" s="124"/>
    </row>
    <row r="9" spans="1:5" ht="13.5">
      <c r="A9" s="10" t="s">
        <v>10</v>
      </c>
      <c r="B9" s="147" t="s">
        <v>44</v>
      </c>
      <c r="C9" s="158"/>
      <c r="D9" s="158"/>
      <c r="E9" s="158"/>
    </row>
    <row r="10" spans="1:5" ht="13.5">
      <c r="A10" s="11"/>
      <c r="B10" s="147"/>
      <c r="C10" s="158"/>
      <c r="D10" s="158"/>
      <c r="E10" s="158"/>
    </row>
    <row r="11" spans="1:5" ht="16.5" customHeight="1">
      <c r="A11" s="12"/>
      <c r="B11" s="13"/>
      <c r="C11" s="13"/>
      <c r="D11" s="13"/>
      <c r="E11" s="13"/>
    </row>
    <row r="12" spans="1:5" ht="16.5" customHeight="1">
      <c r="A12" s="12"/>
      <c r="B12" s="25" t="s">
        <v>38</v>
      </c>
      <c r="C12" s="13"/>
      <c r="D12" s="13"/>
      <c r="E12" s="13"/>
    </row>
    <row r="13" spans="1:5" ht="16.5" customHeight="1">
      <c r="A13" s="12"/>
      <c r="B13" s="38" t="s">
        <v>12</v>
      </c>
      <c r="C13" s="40" t="s">
        <v>62</v>
      </c>
      <c r="D13" s="49" t="s">
        <v>63</v>
      </c>
      <c r="E13" s="50" t="s">
        <v>66</v>
      </c>
    </row>
    <row r="14" spans="1:5" ht="16.5" customHeight="1">
      <c r="A14" s="12"/>
      <c r="B14" s="39" t="s">
        <v>19</v>
      </c>
      <c r="C14" s="51" t="b">
        <v>1</v>
      </c>
      <c r="D14" s="43" t="b">
        <v>1</v>
      </c>
      <c r="E14" s="156" t="s">
        <v>74</v>
      </c>
    </row>
    <row r="15" spans="1:5" ht="16.5" customHeight="1">
      <c r="A15" s="12"/>
      <c r="B15" s="39" t="s">
        <v>20</v>
      </c>
      <c r="C15" s="51" t="s">
        <v>75</v>
      </c>
      <c r="D15" s="43" t="b">
        <f>TRUE()</f>
        <v>1</v>
      </c>
      <c r="E15" s="157"/>
    </row>
    <row r="16" spans="1:5" ht="16.5" customHeight="1">
      <c r="A16" s="12"/>
      <c r="B16" s="39" t="s">
        <v>16</v>
      </c>
      <c r="C16" s="42" t="s">
        <v>75</v>
      </c>
      <c r="D16" s="52" t="b">
        <f>TRUE()</f>
        <v>1</v>
      </c>
      <c r="E16" s="157"/>
    </row>
    <row r="17" spans="1:5" ht="16.5" customHeight="1">
      <c r="A17" s="12"/>
      <c r="B17" s="16"/>
      <c r="C17" s="17"/>
      <c r="D17" s="13"/>
      <c r="E17" s="13"/>
    </row>
    <row r="18" spans="1:5" ht="16.5" customHeight="1">
      <c r="A18" s="12"/>
      <c r="B18" s="13"/>
      <c r="C18" s="17"/>
      <c r="D18" s="13"/>
      <c r="E18" s="13"/>
    </row>
    <row r="19" spans="2:3" ht="16.5" customHeight="1">
      <c r="B19" s="18"/>
      <c r="C19" s="12"/>
    </row>
    <row r="20" spans="2:3" ht="16.5" customHeight="1">
      <c r="B20" s="19"/>
      <c r="C20" s="20"/>
    </row>
    <row r="21" spans="2:3" ht="16.5" customHeight="1">
      <c r="B21" s="16"/>
      <c r="C21" s="20"/>
    </row>
    <row r="22" spans="2:3" ht="16.5" customHeight="1">
      <c r="B22" s="12"/>
      <c r="C22" s="12"/>
    </row>
    <row r="23" spans="2:3" ht="16.5" customHeight="1">
      <c r="B23" s="12"/>
      <c r="C23" s="12"/>
    </row>
    <row r="24" spans="2:3" ht="16.5" customHeight="1">
      <c r="B24" s="21"/>
      <c r="C24" s="22"/>
    </row>
    <row r="25" spans="2:3" ht="16.5" customHeight="1">
      <c r="B25" s="21"/>
      <c r="C25" s="22"/>
    </row>
    <row r="26" spans="2:3" ht="16.5" customHeight="1">
      <c r="B26" s="21"/>
      <c r="C26" s="22"/>
    </row>
  </sheetData>
  <mergeCells count="5">
    <mergeCell ref="E14:E16"/>
    <mergeCell ref="B3:E3"/>
    <mergeCell ref="B7:E7"/>
    <mergeCell ref="B9:E10"/>
    <mergeCell ref="B4:E5"/>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7.xml><?xml version="1.0" encoding="utf-8"?>
<worksheet xmlns="http://schemas.openxmlformats.org/spreadsheetml/2006/main" xmlns:r="http://schemas.openxmlformats.org/officeDocument/2006/relationships">
  <dimension ref="A1:E26"/>
  <sheetViews>
    <sheetView workbookViewId="0" topLeftCell="A1">
      <selection activeCell="B1" sqref="B1"/>
    </sheetView>
  </sheetViews>
  <sheetFormatPr defaultColWidth="9.00390625" defaultRowHeight="13.5"/>
  <cols>
    <col min="1" max="1" width="9.00390625" style="5" customWidth="1"/>
    <col min="2" max="5" width="19.375" style="5" customWidth="1"/>
    <col min="6" max="16384" width="9.00390625" style="5" customWidth="1"/>
  </cols>
  <sheetData>
    <row r="1" ht="31.5" customHeight="1">
      <c r="B1" s="26" t="s">
        <v>35</v>
      </c>
    </row>
    <row r="3" spans="1:5" ht="13.5">
      <c r="A3" s="6" t="s">
        <v>34</v>
      </c>
      <c r="B3" s="119" t="s">
        <v>36</v>
      </c>
      <c r="C3" s="120"/>
      <c r="D3" s="120"/>
      <c r="E3" s="121"/>
    </row>
    <row r="4" spans="1:5" ht="13.5">
      <c r="A4" s="7"/>
      <c r="B4" s="148" t="s">
        <v>78</v>
      </c>
      <c r="C4" s="149"/>
      <c r="D4" s="149"/>
      <c r="E4" s="149"/>
    </row>
    <row r="5" spans="1:5" ht="13.5">
      <c r="A5" s="48"/>
      <c r="B5" s="150"/>
      <c r="C5" s="150"/>
      <c r="D5" s="150"/>
      <c r="E5" s="150"/>
    </row>
    <row r="6" spans="2:5" ht="13.5">
      <c r="B6" s="8"/>
      <c r="C6" s="8"/>
      <c r="D6" s="8"/>
      <c r="E6" s="8"/>
    </row>
    <row r="7" spans="1:5" ht="13.5">
      <c r="A7" s="9" t="s">
        <v>9</v>
      </c>
      <c r="B7" s="122" t="s">
        <v>33</v>
      </c>
      <c r="C7" s="123"/>
      <c r="D7" s="123"/>
      <c r="E7" s="124"/>
    </row>
    <row r="9" spans="1:5" ht="13.5">
      <c r="A9" s="10" t="s">
        <v>10</v>
      </c>
      <c r="B9" s="147" t="s">
        <v>37</v>
      </c>
      <c r="C9" s="158"/>
      <c r="D9" s="158"/>
      <c r="E9" s="158"/>
    </row>
    <row r="10" spans="1:5" ht="13.5">
      <c r="A10" s="11"/>
      <c r="B10" s="147"/>
      <c r="C10" s="158"/>
      <c r="D10" s="158"/>
      <c r="E10" s="158"/>
    </row>
    <row r="11" spans="1:5" ht="16.5" customHeight="1">
      <c r="A11" s="12"/>
      <c r="B11" s="13"/>
      <c r="C11" s="13"/>
      <c r="D11" s="13"/>
      <c r="E11" s="13"/>
    </row>
    <row r="12" spans="1:5" ht="16.5" customHeight="1">
      <c r="A12" s="12"/>
      <c r="B12" s="25" t="s">
        <v>38</v>
      </c>
      <c r="C12" s="13"/>
      <c r="D12" s="13"/>
      <c r="E12" s="13"/>
    </row>
    <row r="13" spans="1:5" ht="16.5" customHeight="1">
      <c r="A13" s="12"/>
      <c r="B13" s="38" t="s">
        <v>12</v>
      </c>
      <c r="C13" s="40" t="s">
        <v>62</v>
      </c>
      <c r="D13" s="49" t="s">
        <v>63</v>
      </c>
      <c r="E13" s="50" t="s">
        <v>66</v>
      </c>
    </row>
    <row r="14" spans="1:5" ht="16.5" customHeight="1">
      <c r="A14" s="12"/>
      <c r="B14" s="39" t="s">
        <v>19</v>
      </c>
      <c r="C14" s="51" t="b">
        <v>0</v>
      </c>
      <c r="D14" s="43" t="b">
        <v>0</v>
      </c>
      <c r="E14" s="156" t="s">
        <v>76</v>
      </c>
    </row>
    <row r="15" spans="1:5" ht="16.5" customHeight="1">
      <c r="A15" s="12"/>
      <c r="B15" s="39" t="s">
        <v>20</v>
      </c>
      <c r="C15" s="51" t="s">
        <v>77</v>
      </c>
      <c r="D15" s="43" t="b">
        <f>FALSE()</f>
        <v>0</v>
      </c>
      <c r="E15" s="157"/>
    </row>
    <row r="16" spans="1:5" ht="16.5" customHeight="1">
      <c r="A16" s="12"/>
      <c r="B16" s="39" t="s">
        <v>16</v>
      </c>
      <c r="C16" s="42" t="s">
        <v>77</v>
      </c>
      <c r="D16" s="43" t="b">
        <f>FALSE()</f>
        <v>0</v>
      </c>
      <c r="E16" s="157"/>
    </row>
    <row r="17" spans="1:5" ht="16.5" customHeight="1">
      <c r="A17" s="12"/>
      <c r="B17" s="16"/>
      <c r="C17" s="17"/>
      <c r="D17" s="13"/>
      <c r="E17" s="13"/>
    </row>
    <row r="18" spans="1:5" ht="16.5" customHeight="1">
      <c r="A18" s="12"/>
      <c r="B18" s="13"/>
      <c r="C18" s="17"/>
      <c r="D18" s="13"/>
      <c r="E18" s="13"/>
    </row>
    <row r="19" spans="2:3" ht="16.5" customHeight="1">
      <c r="B19" s="18"/>
      <c r="C19" s="12"/>
    </row>
    <row r="20" spans="2:3" ht="16.5" customHeight="1">
      <c r="B20" s="19"/>
      <c r="C20" s="20"/>
    </row>
    <row r="21" spans="2:3" ht="16.5" customHeight="1">
      <c r="B21" s="16"/>
      <c r="C21" s="20"/>
    </row>
    <row r="22" spans="2:3" ht="16.5" customHeight="1">
      <c r="B22" s="12"/>
      <c r="C22" s="12"/>
    </row>
    <row r="23" spans="2:3" ht="16.5" customHeight="1">
      <c r="B23" s="12"/>
      <c r="C23" s="12"/>
    </row>
    <row r="24" spans="2:3" ht="16.5" customHeight="1">
      <c r="B24" s="21"/>
      <c r="C24" s="22"/>
    </row>
    <row r="25" spans="2:3" ht="16.5" customHeight="1">
      <c r="B25" s="21"/>
      <c r="C25" s="22"/>
    </row>
    <row r="26" spans="2:3" ht="16.5" customHeight="1">
      <c r="B26" s="21"/>
      <c r="C26" s="22"/>
    </row>
  </sheetData>
  <mergeCells count="5">
    <mergeCell ref="E14:E16"/>
    <mergeCell ref="B4:E5"/>
    <mergeCell ref="B3:E3"/>
    <mergeCell ref="B7:E7"/>
    <mergeCell ref="B9:E10"/>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&amp;L2005/2&amp;C&amp;P/&amp;N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SystemKOMACO</dc:creator>
  <cp:keywords/>
  <dc:description/>
  <cp:lastModifiedBy>SystemKOMACO</cp:lastModifiedBy>
  <cp:lastPrinted>2005-02-28T03:18:17Z</cp:lastPrinted>
  <dcterms:created xsi:type="dcterms:W3CDTF">2004-02-09T06:08:23Z</dcterms:created>
  <dcterms:modified xsi:type="dcterms:W3CDTF">2005-02-28T03:23:25Z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