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8_0.bin" ContentType="application/vnd.openxmlformats-officedocument.oleObject"/>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25" windowHeight="8550" firstSheet="11" activeTab="13"/>
  </bookViews>
  <sheets>
    <sheet name="情報関数一覧" sheetId="1" r:id="rId1"/>
    <sheet name="CELL関数" sheetId="2" r:id="rId2"/>
    <sheet name="ERROR.TYPE関数" sheetId="3" r:id="rId3"/>
    <sheet name="INFO関数" sheetId="4" r:id="rId4"/>
    <sheet name="TYPE関数" sheetId="5" r:id="rId5"/>
    <sheet name="ISBLANK関数" sheetId="6" r:id="rId6"/>
    <sheet name="ISERR関数" sheetId="7" r:id="rId7"/>
    <sheet name="ISERROR関数" sheetId="8" r:id="rId8"/>
    <sheet name="ISEVEN関数" sheetId="9" r:id="rId9"/>
    <sheet name="ISLOGICAL関数" sheetId="10" r:id="rId10"/>
    <sheet name="ISNA関数" sheetId="11" r:id="rId11"/>
    <sheet name="ISNONTEXT関数" sheetId="12" r:id="rId12"/>
    <sheet name="ISNUMBER関数" sheetId="13" r:id="rId13"/>
    <sheet name="ISODD関数" sheetId="14" r:id="rId14"/>
    <sheet name="ISREF関数" sheetId="15" r:id="rId15"/>
    <sheet name="ISTEXT関数" sheetId="16" r:id="rId16"/>
    <sheet name="N関数" sheetId="17" r:id="rId17"/>
    <sheet name="NA関数" sheetId="18" r:id="rId18"/>
    <sheet name="PHONETIC関数" sheetId="19" r:id="rId19"/>
  </sheets>
  <definedNames>
    <definedName name="CELL関数">'CELL関数'!$B$1</definedName>
    <definedName name="INDEX">'情報関数一覧'!$A$1</definedName>
    <definedName name="INFO関数">'INFO関数'!$B$1</definedName>
    <definedName name="ISBLANK関数">'ISBLANK関数'!$B$1</definedName>
    <definedName name="ISERROR関数">'ISERROR関数'!$B$1</definedName>
    <definedName name="ISERR関数">'ISERR関数'!$B$1</definedName>
    <definedName name="ISEVEN関数">'ISEVEN関数'!$B$1</definedName>
    <definedName name="ISLOGICAL関数">'ISLOGICAL関数'!$B$1</definedName>
    <definedName name="ISNA関数">'ISNA関数'!$B$1</definedName>
    <definedName name="ISNONTEXT関数">'ISNONTEXT関数'!$B$1</definedName>
    <definedName name="ISNUMBER関数">'ISNUMBER関数'!$B$1</definedName>
    <definedName name="ISODD関数">'ISODD関数'!$B$1</definedName>
    <definedName name="ISREF関数">'ISREF関数'!$B$1</definedName>
    <definedName name="ISTEXT関数">'ISTEXT関数'!$B$1</definedName>
    <definedName name="NA関数">'NA関数'!$B$1</definedName>
    <definedName name="N関数">'N関数'!$B$1</definedName>
    <definedName name="PHONETIC関数">'PHONETIC関数'!$B$1</definedName>
    <definedName name="TYPE関数">'TYPE関数'!$B$1</definedName>
  </definedNames>
  <calcPr fullCalcOnLoad="1"/>
</workbook>
</file>

<file path=xl/comments17.xml><?xml version="1.0" encoding="utf-8"?>
<comments xmlns="http://schemas.openxmlformats.org/spreadsheetml/2006/main">
  <authors>
    <author>SystemKOMACO</author>
  </authors>
  <commentList>
    <comment ref="B30" authorId="0">
      <text>
        <r>
          <rPr>
            <sz val="9"/>
            <rFont val="ＭＳ Ｐゴシック"/>
            <family val="3"/>
          </rPr>
          <t>=NA()
エラー値[#N/A]を発生させる</t>
        </r>
      </text>
    </comment>
  </commentList>
</comments>
</file>

<file path=xl/sharedStrings.xml><?xml version="1.0" encoding="utf-8"?>
<sst xmlns="http://schemas.openxmlformats.org/spreadsheetml/2006/main" count="849" uniqueCount="588">
  <si>
    <t>N関数</t>
  </si>
  <si>
    <t>書式</t>
  </si>
  <si>
    <t>戻り値</t>
  </si>
  <si>
    <t>数値</t>
  </si>
  <si>
    <t>日付</t>
  </si>
  <si>
    <t>論理値TRUE</t>
  </si>
  <si>
    <t>論理値FALSE</t>
  </si>
  <si>
    <t>エラー値</t>
  </si>
  <si>
    <t>文字列</t>
  </si>
  <si>
    <t>その日付のシリアル値</t>
  </si>
  <si>
    <t>NA関数</t>
  </si>
  <si>
    <t>サイズ名</t>
  </si>
  <si>
    <t>数量</t>
  </si>
  <si>
    <t>LL</t>
  </si>
  <si>
    <t>3L</t>
  </si>
  <si>
    <t>セルの書式、位置、内容についての情報を返します。</t>
  </si>
  <si>
    <t>指定された値を数値に変換します。</t>
  </si>
  <si>
    <t>エラー値 #N/A を返します。</t>
  </si>
  <si>
    <t>データ型を表す数値を返します。</t>
  </si>
  <si>
    <t>関数名</t>
  </si>
  <si>
    <t>機能</t>
  </si>
  <si>
    <t>備考</t>
  </si>
  <si>
    <t xml:space="preserve">CELL </t>
  </si>
  <si>
    <t>ERROR.TYPE</t>
  </si>
  <si>
    <t>エラーの種類に対応する数値を返します。</t>
  </si>
  <si>
    <t>INFO</t>
  </si>
  <si>
    <t>現在の操作環境についての情報を返します。</t>
  </si>
  <si>
    <t>ISBLANK</t>
  </si>
  <si>
    <t>対象が空白セルを参照するときに TRUE を返します。</t>
  </si>
  <si>
    <t>ISERR</t>
  </si>
  <si>
    <t>対象が #N/A 以外のエラー値のときに TRUE を返します。</t>
  </si>
  <si>
    <t>ISERROR</t>
  </si>
  <si>
    <t>対象が任意のエラー値のときに TRUE を返します。</t>
  </si>
  <si>
    <t>ISEVEN</t>
  </si>
  <si>
    <t>数値が偶数のときに TRUE を返します。</t>
  </si>
  <si>
    <t>ISLOGICAL</t>
  </si>
  <si>
    <t>対象が論理値のときに TRUE を返します。</t>
  </si>
  <si>
    <t>ISNA</t>
  </si>
  <si>
    <t>対象がエラー値 #N/A のときに TRUE を返します。</t>
  </si>
  <si>
    <t>ISNONTEXT</t>
  </si>
  <si>
    <t>対象が文字列以外のときに TRUE を返します。</t>
  </si>
  <si>
    <t>ISNUMBER</t>
  </si>
  <si>
    <t>対象が数値のときに TRUE を返します。</t>
  </si>
  <si>
    <t>ISODD</t>
  </si>
  <si>
    <t>数値が奇数のときに TRUE を返します。</t>
  </si>
  <si>
    <t>ISREF</t>
  </si>
  <si>
    <t>対象がセル参照のときに TRUE を返します。</t>
  </si>
  <si>
    <t>ISTEXT</t>
  </si>
  <si>
    <t>対象が文字列のときに TRUE を返します。</t>
  </si>
  <si>
    <t xml:space="preserve">N </t>
  </si>
  <si>
    <t xml:space="preserve">NA </t>
  </si>
  <si>
    <t xml:space="preserve">TYPE </t>
  </si>
  <si>
    <t>引数</t>
  </si>
  <si>
    <t>引数で指定された値を数値に変換する</t>
  </si>
  <si>
    <t>N(値)</t>
  </si>
  <si>
    <t>エラー値[#N/A]を発生させる</t>
  </si>
  <si>
    <t>NA()</t>
  </si>
  <si>
    <t>情報関数一覧</t>
  </si>
  <si>
    <t>対象範囲の左上隅にあるセルの書式、位置、内容についての情報を返します。</t>
  </si>
  <si>
    <t>CELL(検査の種類,対象範囲)</t>
  </si>
  <si>
    <r>
      <t xml:space="preserve">検査の種類   
</t>
    </r>
    <r>
      <rPr>
        <sz val="11"/>
        <rFont val="ＭＳ Ｐゴシック"/>
        <family val="3"/>
      </rPr>
      <t>必要なセル情報の種類を、半角の二重引用符 (") で囲まれた文字列として指定します。次に、検査の種類として指定できる文字列と、それを指定したときの結果を示します。</t>
    </r>
  </si>
  <si>
    <t>検査の種類</t>
  </si>
  <si>
    <t>戻り値</t>
  </si>
  <si>
    <t>"address"</t>
  </si>
  <si>
    <t>対象範囲の左上隅にあるセルの参照を表す文字列。</t>
  </si>
  <si>
    <t>"col"</t>
  </si>
  <si>
    <t>対象範囲の左上隅にあるセルの列番号。</t>
  </si>
  <si>
    <t>"color"</t>
  </si>
  <si>
    <t>負の数を色で表す書式がセルに設定されている場合は 1、それ以外の場合は 0。</t>
  </si>
  <si>
    <t>"contents"</t>
  </si>
  <si>
    <t>対象範囲の左上隅にあるセルの内容。</t>
  </si>
  <si>
    <t>"filename"</t>
  </si>
  <si>
    <t>対象範囲を含むファイルの名前 (絶対パス名) を表す文字列。対象範囲を含むファイルがまだ保存されていない場合、結果は空白文字列 ("") になります。</t>
  </si>
  <si>
    <t>"format"</t>
  </si>
  <si>
    <t>セルの表示形式に対応する文字列定数。それぞれの表示形式に対する文字列定数は、以下の一覧表に示します。負の数を色で表す書式がセルに設定されている場合、結果の文字列定数の末尾に "-" が付きます。正の数またはすべての値をかっこで囲む書式がセルに設定されている場合、結果の文字列定数の末尾に "()" が付きます。</t>
  </si>
  <si>
    <t>"parentheses"</t>
  </si>
  <si>
    <t>正の数またはすべての値をかっこで囲む書式がセルに設定されている場合は 1、それ以外の場合は 0。</t>
  </si>
  <si>
    <t>"prefix"</t>
  </si>
  <si>
    <t>セルに入力されている文字列の配置に対応する文字列定数。セルが左詰めの文字列を含むときは一重引用符 (')、右詰めの文字列を含むときは二重引用符 (")、中央配置の文字列を含むときはキャレット (^)、均等配置の文字列を含むときは円記号 (\)、そのほかのデータが入力されているときは空白文字列 ("") になります。</t>
  </si>
  <si>
    <t>"protect"</t>
  </si>
  <si>
    <t>セルがロックされていない場合は 0、ロックされている場合は 1。</t>
  </si>
  <si>
    <t>"row"</t>
  </si>
  <si>
    <t>対象範囲の左上隅にあるセルの行番号。</t>
  </si>
  <si>
    <t>"type"</t>
  </si>
  <si>
    <t>セルに含まれるデータのタイプに対応する文字列定数。セルが空白の場合は "b" (Blank の頭文字)、セルに文字列定数が入力されている場合は "l" (Label の頭文字)、そのほかの値が入力されている場合は "v" (Value の頭文字) になります。</t>
  </si>
  <si>
    <t>"width"</t>
  </si>
  <si>
    <t>小数点以下を切り捨てた整数のセル幅。セル幅の単位は、標準のフォント サイズの 1 文字の幅と等しくなります。</t>
  </si>
  <si>
    <t>CELL関数</t>
  </si>
  <si>
    <t>ERROR.TYPE関数</t>
  </si>
  <si>
    <t>Excel の表示形式</t>
  </si>
  <si>
    <t>G/標準</t>
  </si>
  <si>
    <t>"G"</t>
  </si>
  <si>
    <t>"F0"</t>
  </si>
  <si>
    <t>#,##0</t>
  </si>
  <si>
    <t>",0"</t>
  </si>
  <si>
    <t>"F2"</t>
  </si>
  <si>
    <t>#,##0.00</t>
  </si>
  <si>
    <t>",2"</t>
  </si>
  <si>
    <t>$#,##0_);($#,##0)</t>
  </si>
  <si>
    <t>$#,##0_);[赤]($#,##0)</t>
  </si>
  <si>
    <t>",0-"</t>
  </si>
  <si>
    <t>$#,##0.00_);($#,##0.00)</t>
  </si>
  <si>
    <t>$#,##0.00_);[赤]($#,##0.00)</t>
  </si>
  <si>
    <t>",2-"</t>
  </si>
  <si>
    <t>"C0"</t>
  </si>
  <si>
    <t>"C0-"</t>
  </si>
  <si>
    <t>"C2"</t>
  </si>
  <si>
    <t>"C2-"</t>
  </si>
  <si>
    <t>"P0"</t>
  </si>
  <si>
    <t>"P2"</t>
  </si>
  <si>
    <t>"S2"</t>
  </si>
  <si>
    <t># ?/? または # ??/??</t>
  </si>
  <si>
    <t>ge.m.d</t>
  </si>
  <si>
    <t>"D4"</t>
  </si>
  <si>
    <t>gggg"年"m"月"d"日"</t>
  </si>
  <si>
    <t>yyyy/m/d</t>
  </si>
  <si>
    <t>"D1"</t>
  </si>
  <si>
    <t>yyyy"年"m"月"d"日"</t>
  </si>
  <si>
    <t>m/d/yy</t>
  </si>
  <si>
    <t>d-mmm-yy</t>
  </si>
  <si>
    <t>d-mmm</t>
  </si>
  <si>
    <t>"D3"</t>
  </si>
  <si>
    <t>mmm-yy</t>
  </si>
  <si>
    <t>"D2"</t>
  </si>
  <si>
    <t>yyyy/m/d h:mm</t>
  </si>
  <si>
    <t>h:mm AM/PM</t>
  </si>
  <si>
    <t>"D7"</t>
  </si>
  <si>
    <t>h:mm:ss AM/PM</t>
  </si>
  <si>
    <t>"D6"</t>
  </si>
  <si>
    <t>h"時"mm"分"</t>
  </si>
  <si>
    <t>"D9"</t>
  </si>
  <si>
    <t>h"時"mm"分"ss"秒"</t>
  </si>
  <si>
    <t>"D8"</t>
  </si>
  <si>
    <t>検査の種類の文字列</t>
  </si>
  <si>
    <t>#,##0.00;-#,##0.00 または
$#,##0.00_);($#,##0.00)</t>
  </si>
  <si>
    <t>#,##0.00;[赤]-#,##0.00 または
$#,##0.00_);[赤]($#,##0.00)</t>
  </si>
  <si>
    <t>#,##0;-#,##0 または$#,##0_);($#,##0)</t>
  </si>
  <si>
    <t>#,##0;[赤]-#,##0 または$#,##0_);[赤]($#,##0)</t>
  </si>
  <si>
    <r>
      <t>対象範囲</t>
    </r>
    <r>
      <rPr>
        <sz val="11"/>
        <rFont val="ＭＳ Ｐゴシック"/>
        <family val="3"/>
      </rPr>
      <t xml:space="preserve">   
情報が必要なセルを指定します。何も指定しないと、最後に変更したセルについて、検査の種類に指定した情報が返されます。</t>
    </r>
  </si>
  <si>
    <r>
      <t>文字列のスペルが違ったり、全角で入力すると、</t>
    </r>
    <r>
      <rPr>
        <b/>
        <sz val="11"/>
        <rFont val="ＭＳ Ｐゴシック"/>
        <family val="3"/>
      </rPr>
      <t>[#VALUE !]</t>
    </r>
    <r>
      <rPr>
        <sz val="11"/>
        <rFont val="ＭＳ Ｐゴシック"/>
        <family val="3"/>
      </rPr>
      <t>エラーになります。</t>
    </r>
  </si>
  <si>
    <r>
      <t>ダブルクォーテーション（”）を入力し忘れると、</t>
    </r>
    <r>
      <rPr>
        <b/>
        <sz val="11"/>
        <rFont val="ＭＳ Ｐゴシック"/>
        <family val="3"/>
      </rPr>
      <t>[#NAME !]</t>
    </r>
    <r>
      <rPr>
        <sz val="11"/>
        <rFont val="ＭＳ Ｐゴシック"/>
        <family val="3"/>
      </rPr>
      <t>エラーになります。</t>
    </r>
  </si>
  <si>
    <r>
      <t>検査の種類</t>
    </r>
    <r>
      <rPr>
        <sz val="11"/>
        <color indexed="8"/>
        <rFont val="ＭＳ Ｐゴシック"/>
        <family val="3"/>
      </rPr>
      <t>に指定した文字列が "format" で、対象となるセルにユーザー定義の表示形式が後から設定された場合は、シートを再計算して数式の結果を更新する必要があります。</t>
    </r>
  </si>
  <si>
    <t>CELL</t>
  </si>
  <si>
    <t>数式</t>
  </si>
  <si>
    <t>　</t>
  </si>
  <si>
    <t>表示結果</t>
  </si>
  <si>
    <t>=CELL("address",B69)</t>
  </si>
  <si>
    <t>=CELL("contents",B69)</t>
  </si>
  <si>
    <t>=CELL("format",B69)</t>
  </si>
  <si>
    <t>=CELL("type",C69)</t>
  </si>
  <si>
    <t>=CELL("type",D70)</t>
  </si>
  <si>
    <t>セルが空白</t>
  </si>
  <si>
    <t>セルに文字列有り</t>
  </si>
  <si>
    <t>=CELL("col",B69)</t>
  </si>
  <si>
    <t>セルの絶対番地</t>
  </si>
  <si>
    <t>セルの内容</t>
  </si>
  <si>
    <t>セルの表示形式</t>
  </si>
  <si>
    <t>セルの列番号</t>
  </si>
  <si>
    <t>=CELL("PREFIX",B69)</t>
  </si>
  <si>
    <t>文字列の配置</t>
  </si>
  <si>
    <t>説明</t>
  </si>
  <si>
    <t>◇CELL関数を使用して、指定したセルの情報を調べてみます。</t>
  </si>
  <si>
    <t>◇セルが空白なのか、スペースがあるのかを調べることができます。</t>
  </si>
  <si>
    <t>Excel のエラー値に対応する数値を返します。エラーがない場合は、#N/A を返します。IF 関数の ERROR.TYPE 関数により発生したエラーの種類を調べて、エラー値の代わりにメッセージなどの文字列を返すことができます。</t>
  </si>
  <si>
    <t>ERROR.TYPE(エラー値)</t>
  </si>
  <si>
    <r>
      <t xml:space="preserve">エラー値      
</t>
    </r>
    <r>
      <rPr>
        <sz val="11"/>
        <rFont val="ＭＳ Ｐゴシック"/>
        <family val="3"/>
      </rPr>
      <t>評価するエラー値を指定します。エラー値には、実際のエラー値を指定することもできますが、通常はテストする数式を含むセルの参照を指定します。</t>
    </r>
  </si>
  <si>
    <t>エラー値</t>
  </si>
  <si>
    <t>戻り値</t>
  </si>
  <si>
    <t>その他（エラー無し）</t>
  </si>
  <si>
    <t>エラー</t>
  </si>
  <si>
    <t>=ERROR.TYPE(B25)</t>
  </si>
  <si>
    <t>=ERROR.TYPE(B26)</t>
  </si>
  <si>
    <t>=ERROR.TYPE(B27)</t>
  </si>
  <si>
    <t>=ERROR.TYPE(B28)</t>
  </si>
  <si>
    <t>=ERROR.TYPE(B29)</t>
  </si>
  <si>
    <t>=ERROR.TYPE(B30)</t>
  </si>
  <si>
    <t>=ERROR.TYPE(B31)</t>
  </si>
  <si>
    <t>=ERROR.TYPE(B32)</t>
  </si>
  <si>
    <t>◇基本形</t>
  </si>
  <si>
    <t>◇応用</t>
  </si>
  <si>
    <t>=5/0</t>
  </si>
  <si>
    <t>=IF(ERROR.TYPE(B35)&lt;3,CHOOSE(ERROR.TYPE(B35),"範囲の共通部分がありません","除数がゼロです"))</t>
  </si>
  <si>
    <t>セルB35にエラー値 #NULL! または #DIV/0! が含まれているかどうかを調べ、含まれている場合は、対応する数値を CHOOSE ワークシート関数で評価して 2 つのメッセージのどちらかを表示し、含まれていない場合は、#N/A を返します (除数がゼロです)</t>
  </si>
  <si>
    <t>=SUM(B44 D44)</t>
  </si>
  <si>
    <t>INFO関数</t>
  </si>
  <si>
    <t>INFO(検査の種類)</t>
  </si>
  <si>
    <r>
      <t xml:space="preserve">検査の種類      </t>
    </r>
    <r>
      <rPr>
        <sz val="11"/>
        <rFont val="ＭＳ Ｐゴシック"/>
        <family val="3"/>
      </rPr>
      <t>情報の種類を文字列で指定します。</t>
    </r>
  </si>
  <si>
    <t>"directory"</t>
  </si>
  <si>
    <t>カレント ディレクトリ (フォルダ) のパス名</t>
  </si>
  <si>
    <t>"memavail"</t>
  </si>
  <si>
    <t>使用可能なメモリ容量 (単位 : バイト)</t>
  </si>
  <si>
    <t>"memused"</t>
  </si>
  <si>
    <t>データを一時的に保存するために使用されているメモリ容量 (単位 : バイト)</t>
  </si>
  <si>
    <t>"numfile"</t>
  </si>
  <si>
    <t>開かれているワークシートの枚数</t>
  </si>
  <si>
    <t>"origin"</t>
  </si>
  <si>
    <t>Lotus 1-2-3 リリース 3.x との互換性を維持するための、"$A:" で始まる A1 形式の絶対参照。現在ウィンドウに表示されている範囲の左上隅のセル参照が返されます。</t>
  </si>
  <si>
    <t>"osversion"</t>
  </si>
  <si>
    <t>現在使用されているオペレーティング システムのバージョン</t>
  </si>
  <si>
    <t>"recalc"</t>
  </si>
  <si>
    <t>現在設定されている再計算のモード ("自動" または "手動")</t>
  </si>
  <si>
    <t>"release"</t>
  </si>
  <si>
    <t>Excel のバージョン</t>
  </si>
  <si>
    <t>"system"</t>
  </si>
  <si>
    <t>操作環境の名前</t>
  </si>
  <si>
    <t>Macintosh 版 Excel では "mac"</t>
  </si>
  <si>
    <t>Windows 版 Excel では "pcdos"</t>
  </si>
  <si>
    <t>"totmem"</t>
  </si>
  <si>
    <t>既に使用されているメモリも含めた総メモリ容量 (単位 : バイト)</t>
  </si>
  <si>
    <t>セキュリティ  この機能は注意して使用してください。機密情報や極秘情報が他のユーザーに漏れてしまう恐れがあります。</t>
  </si>
  <si>
    <t>現在の操作環境についての情報を返します。</t>
  </si>
  <si>
    <t>現在開いているワークシートの枚数を調べます (可変)</t>
  </si>
  <si>
    <t>=INFO("numfile")</t>
  </si>
  <si>
    <t>=INFO("recalc")</t>
  </si>
  <si>
    <t>◇基本</t>
  </si>
  <si>
    <t>現在設定されているブックの再計算モードを調べます ("自動" または "手動")</t>
  </si>
  <si>
    <t>=INFO("osversion")</t>
  </si>
  <si>
    <t>=INFO("release")</t>
  </si>
  <si>
    <t>情報の取得</t>
  </si>
  <si>
    <t>IS関数</t>
  </si>
  <si>
    <t>データの変換、エラーの発生</t>
  </si>
  <si>
    <t>PHONETIC</t>
  </si>
  <si>
    <t>ふりがなの文字列を取り出します。</t>
  </si>
  <si>
    <t>PHONETIC関数</t>
  </si>
  <si>
    <t>PHONETIC(範囲)</t>
  </si>
  <si>
    <r>
      <t xml:space="preserve">範囲    </t>
    </r>
    <r>
      <rPr>
        <sz val="11"/>
        <rFont val="ＭＳ Ｐゴシック"/>
        <family val="3"/>
      </rPr>
      <t>ふりがなの文字列を含む 1 つまたは複数のセル参照を指定します。</t>
    </r>
  </si>
  <si>
    <t>・範囲に隣接しない複数のセルを指定した場合は、#N/A エラー値が返されます。</t>
  </si>
  <si>
    <t>"phonetic"は「発音に即した」、｢音声を表す」という意味。</t>
  </si>
  <si>
    <t>東京都</t>
  </si>
  <si>
    <t xml:space="preserve">・範囲に複数のセルを指定した場合は、複数のセルにまたがったふりがなが返されます。 </t>
  </si>
  <si>
    <t>=PHONETIC(B17)</t>
  </si>
  <si>
    <t>=PHONETIC(B18)</t>
  </si>
  <si>
    <t>=PHONETIC(B19)</t>
  </si>
  <si>
    <t>神奈川県 横浜市</t>
  </si>
  <si>
    <t>千葉県まくはり</t>
  </si>
  <si>
    <t>入力データ</t>
  </si>
  <si>
    <t>◇発展</t>
  </si>
  <si>
    <t>=PHONETIC(B23)</t>
  </si>
  <si>
    <t>既定で全角カタカナのふりがなの文字列を取り出します。</t>
  </si>
  <si>
    <t>新宿</t>
  </si>
  <si>
    <t>港区</t>
  </si>
  <si>
    <t>=PHONETIC(B36:C36)</t>
  </si>
  <si>
    <t>◇複数のセルを選択した場合</t>
  </si>
  <si>
    <t>○補足</t>
  </si>
  <si>
    <r>
      <t xml:space="preserve">値    </t>
    </r>
    <r>
      <rPr>
        <sz val="11"/>
        <rFont val="ＭＳ Ｐゴシック"/>
        <family val="3"/>
      </rPr>
      <t>変換する値を指定します。N 関数では、次の規則に従って値が変換されます。</t>
    </r>
  </si>
  <si>
    <t>データタイプ</t>
  </si>
  <si>
    <t xml:space="preserve">・Excel では数式中の値は必要に応じて自動的に変換されるため、N 関数を使用する必要はほとんどありません。N 関数は、他の表計算アプリケーションとの互換性を維持するために用意されている関数です。 </t>
  </si>
  <si>
    <t>・Excel では、日付を連続したシリアル値として処理することで、日付の計算が行われています。既定では、1900 年 1 月 1 日はシリアル値 1 として保存されます。</t>
  </si>
  <si>
    <t>データ</t>
  </si>
  <si>
    <t>=N(B26)</t>
  </si>
  <si>
    <t>=N(B27)</t>
  </si>
  <si>
    <t>=N(B28)</t>
  </si>
  <si>
    <t>=N(B29)</t>
  </si>
  <si>
    <t>=N(B30)</t>
  </si>
  <si>
    <t>=N(B31)</t>
  </si>
  <si>
    <t>常にエラー値 #N/A を返します。#N/A は、"使用できる値がない" ことを意味するエラー値です。NA 関数は空白セルにマークを付けるために利用します。データが入力されていないセルにエラー値 #N/A を入力することによって、空白セルを計算の対象として誤って使うというエラーを防ぐことができます (数式がエラー値 #N/A を含むセルを参照すると、計算結果もエラー値 #N/A になります)。</t>
  </si>
  <si>
    <t>引数はありません。</t>
  </si>
  <si>
    <t xml:space="preserve">・関数名と共に必ず空白のかっこ () を指定するようにしてください。空白のかっこを指定しないと関数として処理されません。 </t>
  </si>
  <si>
    <t xml:space="preserve">・エラー値 #N/A を直接セルに入力してもかまいません。NA 関数は、主に他の表計算アプリケーションとの互換性を維持するために用意されている関数です。 </t>
  </si>
  <si>
    <t>=NA()</t>
  </si>
  <si>
    <t>S</t>
  </si>
  <si>
    <t>M</t>
  </si>
  <si>
    <t>L</t>
  </si>
  <si>
    <t>サイズ外品件数</t>
  </si>
  <si>
    <t>=COUNTIF(B26:B35,NA())</t>
  </si>
  <si>
    <t>サイズ外品合計数量</t>
  </si>
  <si>
    <t>=SUMIF(B26:B35,NA(),C26:C35)</t>
  </si>
  <si>
    <t>TYPE関数</t>
  </si>
  <si>
    <t>データ型を表す数値を返します。セルに入力されているデータのデータ型によって動作が異なる関数を使う場合、TYPE 関数を使って、前もって参照先のセルのデータ型を調べることができます。</t>
  </si>
  <si>
    <t>TYPE(データタイプ)</t>
  </si>
  <si>
    <r>
      <t xml:space="preserve">データタイプ      </t>
    </r>
    <r>
      <rPr>
        <sz val="11"/>
        <rFont val="ＭＳ Ｐゴシック"/>
        <family val="3"/>
      </rPr>
      <t>データ型を調べる値を指定します。</t>
    </r>
  </si>
  <si>
    <t>データタイプ</t>
  </si>
  <si>
    <t>数値</t>
  </si>
  <si>
    <t>テキスト</t>
  </si>
  <si>
    <t>論理値</t>
  </si>
  <si>
    <t>配列</t>
  </si>
  <si>
    <t xml:space="preserve">・セルに数式が入力されているかどうかを確認するために TYPE 関数を使用することはできません。TYPE 関数で調べられるのは、結果として表示される値のデータ型だけです。値が数式を含むほかのセルを参照する場合、TYPE 関数ではその数式の結果値のデータ型が返されます。 </t>
  </si>
  <si>
    <t>=TYPE(B26)</t>
  </si>
  <si>
    <t>品川区</t>
  </si>
  <si>
    <t>=TYPE(B27)</t>
  </si>
  <si>
    <t>=TYPE(B28)</t>
  </si>
  <si>
    <t>=TYPE(B29)</t>
  </si>
  <si>
    <t>=TYPE({1,2,3,4})</t>
  </si>
  <si>
    <t>ISBLANK関数</t>
  </si>
  <si>
    <t>テストの対象が空白セルを参照するとき TRUE を返します。</t>
  </si>
  <si>
    <t>ISBLANK(テストの対象)</t>
  </si>
  <si>
    <r>
      <t xml:space="preserve">テストの対象
</t>
    </r>
    <r>
      <rPr>
        <sz val="11"/>
        <rFont val="ＭＳ Ｐゴシック"/>
        <family val="3"/>
      </rPr>
      <t>空白かどうかを調べたいデータを指定します。</t>
    </r>
  </si>
  <si>
    <t>東京都</t>
  </si>
  <si>
    <t>=ISBLANK(B18)</t>
  </si>
  <si>
    <t>セルB18は空白でない</t>
  </si>
  <si>
    <t>=ISBLANK(B19)</t>
  </si>
  <si>
    <t>セルB19は空白である</t>
  </si>
  <si>
    <t xml:space="preserve">
</t>
  </si>
  <si>
    <t>◇発展：セルに何も表示されていない場合</t>
  </si>
  <si>
    <t xml:space="preserve"> </t>
  </si>
  <si>
    <t>=ISBLANK(B22)</t>
  </si>
  <si>
    <t>=CODE(B22)</t>
  </si>
  <si>
    <t>=ISBLANK(B24)</t>
  </si>
  <si>
    <t>=CODE(B24)</t>
  </si>
  <si>
    <t>=ISBLANK(B26)</t>
  </si>
  <si>
    <t>=CODE(B26)</t>
  </si>
  <si>
    <t>セルB26に全角スペースがある</t>
  </si>
  <si>
    <t>セルB24に半角スペースがある</t>
  </si>
  <si>
    <t>セルB22に改行がある</t>
  </si>
  <si>
    <t>=ISBLANK(B28)</t>
  </si>
  <si>
    <t>=CODE(B28)</t>
  </si>
  <si>
    <t>セルB28に「0」が表示形式「#」で入力</t>
  </si>
  <si>
    <t>CODE関数は、文字列の先頭文字に対応する ASCII または JIS コードを返します。</t>
  </si>
  <si>
    <t>→CODE関数</t>
  </si>
  <si>
    <t>氏名</t>
  </si>
  <si>
    <t>フリガナ</t>
  </si>
  <si>
    <t>PHONETIC関数と組み合わせて、名前が入力させた時にフリガナを表示します。</t>
  </si>
  <si>
    <t>=IF(ISBLANK(B37),"氏名を入力してください",PHONETIC(B37))</t>
  </si>
  <si>
    <t>小泉　純一郎</t>
  </si>
  <si>
    <t>竹中　平蔵</t>
  </si>
  <si>
    <t>麻生　太郎</t>
  </si>
  <si>
    <t>→PHONETIC関数</t>
  </si>
  <si>
    <t>ISLOGICAL関数</t>
  </si>
  <si>
    <t>ISLOGICAL(テストの対象)</t>
  </si>
  <si>
    <t>テストの対象が論理値を参照するとき TRUE を返します。</t>
  </si>
  <si>
    <r>
      <t xml:space="preserve">テストの対象
</t>
    </r>
    <r>
      <rPr>
        <sz val="11"/>
        <rFont val="ＭＳ Ｐゴシック"/>
        <family val="3"/>
      </rPr>
      <t>論理値かどうかを調べたいデータを指定します。</t>
    </r>
  </si>
  <si>
    <t>=ISLOGICAL(B18)</t>
  </si>
  <si>
    <t>=ISLOGICAL(B19)</t>
  </si>
  <si>
    <t>=ISLOGICAL(B20)</t>
  </si>
  <si>
    <t>=ISLOGICAL(B21)</t>
  </si>
  <si>
    <t>=ISLOGICAL(B22)</t>
  </si>
  <si>
    <t>データ</t>
  </si>
  <si>
    <t>=ISLOGICAL(B23)</t>
  </si>
  <si>
    <t>ISERR関数</t>
  </si>
  <si>
    <t>ISERR(テストの対象)</t>
  </si>
  <si>
    <t>テストの対象が #N/A を除くエラー値を参照するとき TRUE を返します。</t>
  </si>
  <si>
    <r>
      <t>テストの対象
[</t>
    </r>
    <r>
      <rPr>
        <sz val="11"/>
        <rFont val="ＭＳ Ｐゴシック"/>
        <family val="3"/>
      </rPr>
      <t>#N/A]以外のエラーかどうかを調べたいデータを指定します。</t>
    </r>
  </si>
  <si>
    <t>→エラー値#N/A</t>
  </si>
  <si>
    <t>データ</t>
  </si>
  <si>
    <t>=ISERR(B18)</t>
  </si>
  <si>
    <t>=ISERR(B19)</t>
  </si>
  <si>
    <t>=ISERR(B20)</t>
  </si>
  <si>
    <t>=ISERR(B21)</t>
  </si>
  <si>
    <t>=ISERR(B22)</t>
  </si>
  <si>
    <t>#N/A以外のエラー</t>
  </si>
  <si>
    <t>エラー値でない</t>
  </si>
  <si>
    <t>=ISERR(B23)</t>
  </si>
  <si>
    <t>=ISERR(B24)</t>
  </si>
  <si>
    <t>#N/Aのエラー</t>
  </si>
  <si>
    <t>=ISERR(B25)</t>
  </si>
  <si>
    <t>=ISERR(B26)</t>
  </si>
  <si>
    <t>データ</t>
  </si>
  <si>
    <t>ISERROR関数</t>
  </si>
  <si>
    <t>ISERROR(テストの対象)</t>
  </si>
  <si>
    <t>=ISERROR(B18)</t>
  </si>
  <si>
    <t>=ISERROR(B19)</t>
  </si>
  <si>
    <t>=ISERROR(B20)</t>
  </si>
  <si>
    <t>=ISERROR(B21)</t>
  </si>
  <si>
    <t>=ISERROR(B22)</t>
  </si>
  <si>
    <t>=ISERROR(B23)</t>
  </si>
  <si>
    <t>=ISERROR(B24)</t>
  </si>
  <si>
    <t>=ISERROR(B25)</t>
  </si>
  <si>
    <t>=ISERROR(B26)</t>
  </si>
  <si>
    <t>エラー値です</t>
  </si>
  <si>
    <t>論理値でない</t>
  </si>
  <si>
    <t>論理値です</t>
  </si>
  <si>
    <r>
      <t xml:space="preserve">テストの対象
</t>
    </r>
    <r>
      <rPr>
        <sz val="11"/>
        <rFont val="ＭＳ Ｐゴシック"/>
        <family val="3"/>
      </rPr>
      <t>エラーかどうかを調べたいデータを指定します。</t>
    </r>
  </si>
  <si>
    <t>テストの対象が任意のエラー値 (#N/A、#VALUE!、#REF!、#DIV/0!、#NUM!、#NAME? または #NULL! のいずれか) を参照するとき TRUE を返します。
すべてのエラーを判断します。</t>
  </si>
  <si>
    <t>→ISERROR関数</t>
  </si>
  <si>
    <t>→ISERR関数</t>
  </si>
  <si>
    <t>データ</t>
  </si>
  <si>
    <t>ISNA関数</t>
  </si>
  <si>
    <t>ISNA(テストの対象)</t>
  </si>
  <si>
    <t>テストの対象がエラー値 #N/A (使用する値がない) を参照するとき TRUE を返します。</t>
  </si>
  <si>
    <t>→ISNA関数</t>
  </si>
  <si>
    <t>=ISNA(B18)</t>
  </si>
  <si>
    <t>=ISNA(B19)</t>
  </si>
  <si>
    <t>=ISNA(B20)</t>
  </si>
  <si>
    <t>=ISNA(B21)</t>
  </si>
  <si>
    <t>=ISNA(B22)</t>
  </si>
  <si>
    <t>=ISNA(B23)</t>
  </si>
  <si>
    <t>=ISNA(B24)</t>
  </si>
  <si>
    <t>=ISNA(B25)</t>
  </si>
  <si>
    <t>=ISNA(B26)</t>
  </si>
  <si>
    <r>
      <t xml:space="preserve">テストの対象
</t>
    </r>
    <r>
      <rPr>
        <sz val="11"/>
        <rFont val="ＭＳ Ｐゴシック"/>
        <family val="3"/>
      </rPr>
      <t>[#N/A]エラーかどうかを調べたいデータを指定します。</t>
    </r>
  </si>
  <si>
    <t>[#N/A]エラー値です</t>
  </si>
  <si>
    <t>すべてのエラーを判断する</t>
  </si>
  <si>
    <t>{#N/A]以外のエラーを判断する</t>
  </si>
  <si>
    <t>[#N/A]のエラーを判断する</t>
  </si>
  <si>
    <t>果物</t>
  </si>
  <si>
    <t>産地</t>
  </si>
  <si>
    <t>西洋梨</t>
  </si>
  <si>
    <t>山形</t>
  </si>
  <si>
    <t>収穫量（ｔ）</t>
  </si>
  <si>
    <t>もも</t>
  </si>
  <si>
    <t>山梨</t>
  </si>
  <si>
    <t>すもも</t>
  </si>
  <si>
    <t>青森</t>
  </si>
  <si>
    <t>りんご</t>
  </si>
  <si>
    <t>ISERR関数とISNA関数を組み合わせた使用</t>
  </si>
  <si>
    <t>コード</t>
  </si>
  <si>
    <t>平均収穫量(t)</t>
  </si>
  <si>
    <t>判定</t>
  </si>
  <si>
    <t>判定数式</t>
  </si>
  <si>
    <t>=IF(ISNA(C36),"コードがありません",IF(ISERR(C38),"除数をチェック","OK"))</t>
  </si>
  <si>
    <t>データ</t>
  </si>
  <si>
    <t>HLOOKUP関数によりデータを取得(セルC36からE38)。</t>
  </si>
  <si>
    <t>テストの対象が文字列でない項目を参照するとき TRUE を返します (テストの対象が空白セルを参照するときも TRUE になりますので注意してください)。</t>
  </si>
  <si>
    <t>ISNONTEXT関数</t>
  </si>
  <si>
    <t>ISNONTEXT(テストの対象)</t>
  </si>
  <si>
    <r>
      <t xml:space="preserve">テストの対象
</t>
    </r>
    <r>
      <rPr>
        <sz val="11"/>
        <rFont val="ＭＳ Ｐゴシック"/>
        <family val="3"/>
      </rPr>
      <t>文字列以外かどうかを調べたいデータを指定します。</t>
    </r>
  </si>
  <si>
    <t>→エラー値</t>
  </si>
  <si>
    <t>ISNUMBER関数</t>
  </si>
  <si>
    <t>テストの対象が数値を参照するとき TRUE を返します。</t>
  </si>
  <si>
    <t>ISNUMBER(テストの対象)</t>
  </si>
  <si>
    <r>
      <t xml:space="preserve">テストの対象
</t>
    </r>
    <r>
      <rPr>
        <sz val="11"/>
        <rFont val="ＭＳ Ｐゴシック"/>
        <family val="3"/>
      </rPr>
      <t>数値かどうかを調べたいデータを指定します。</t>
    </r>
  </si>
  <si>
    <t>データ</t>
  </si>
  <si>
    <t>1OO</t>
  </si>
  <si>
    <t>100</t>
  </si>
  <si>
    <t xml:space="preserve">
</t>
  </si>
  <si>
    <t>空白</t>
  </si>
  <si>
    <t>半角スペース</t>
  </si>
  <si>
    <t>セル内改行</t>
  </si>
  <si>
    <t>=ISNONTEXT(B18)</t>
  </si>
  <si>
    <t>=ISNONTEXT(B19)</t>
  </si>
  <si>
    <t>=ISNONTEXT(B20)</t>
  </si>
  <si>
    <t>=ISNONTEXT(B21)</t>
  </si>
  <si>
    <t>=ISNONTEXT(B22)</t>
  </si>
  <si>
    <t>=ISNONTEXT(B23)</t>
  </si>
  <si>
    <t>CODE関数</t>
  </si>
  <si>
    <t>上記セルB18からB23をTYPE関数、ISBLANK関数、CODE関数で調べると</t>
  </si>
  <si>
    <t>ISNONTEXT関数とIF関数を組み合わせた使用例</t>
  </si>
  <si>
    <t>単価</t>
  </si>
  <si>
    <t>金額</t>
  </si>
  <si>
    <t>いちご</t>
  </si>
  <si>
    <t>3房</t>
  </si>
  <si>
    <t>アメリカンチェリー</t>
  </si>
  <si>
    <t>5パック</t>
  </si>
  <si>
    <t>台湾バナナ</t>
  </si>
  <si>
    <t>アンデスメロン</t>
  </si>
  <si>
    <t>茂木びわ</t>
  </si>
  <si>
    <t>金額のセル</t>
  </si>
  <si>
    <t>=IF(ISNONTEXT(D39),C39*D39,"数値のみ入力")</t>
  </si>
  <si>
    <t>数量が空白のセルは「0」として計算（表示）されます。</t>
  </si>
  <si>
    <t>数量にスペースが入力されている場合は、文字列表示（E42)。</t>
  </si>
  <si>
    <t>=ISNUMBER(B18)</t>
  </si>
  <si>
    <t>=ISNUMBER(B19)</t>
  </si>
  <si>
    <t>=ISNUMBER(B20)</t>
  </si>
  <si>
    <t>=ISNUMBER(B21)</t>
  </si>
  <si>
    <t>=ISNUMBER(B22)</t>
  </si>
  <si>
    <t>=ISNUMBER(B23)</t>
  </si>
  <si>
    <t>ISNUMBER関数とIF関数を組み合わせた使用例</t>
  </si>
  <si>
    <t>=IF(ISNUMBER(D30),C30*D30,"数値のみ入力")</t>
  </si>
  <si>
    <t>数量に数値が入力された場合は、金額が計算されます。</t>
  </si>
  <si>
    <t>数量に文字列もしくは空白が入力された場合は指定文字列が表示されます。</t>
  </si>
  <si>
    <t>ISEVEN関数</t>
  </si>
  <si>
    <t>数値が偶数のとき TRUE を返し、奇数のとき FALSE を返します。
この関数が使用できず、エラー値 #NAME? が返される場合は、分析ツール アドインを組み込む必要があります。</t>
  </si>
  <si>
    <t>ISEVEN(数値)</t>
  </si>
  <si>
    <r>
      <t xml:space="preserve">数値   </t>
    </r>
    <r>
      <rPr>
        <sz val="11"/>
        <rFont val="ＭＳ Ｐゴシック"/>
        <family val="3"/>
      </rPr>
      <t xml:space="preserve"> 評価する数値を指定します。
数値に整数以外の値を指定すると、小数点以下が切り捨てられます。</t>
    </r>
  </si>
  <si>
    <t>数値に数値以外の値を指定すると、エラー値 #VALUE! が返されます。</t>
  </si>
  <si>
    <t>=ISEVEN(2)</t>
  </si>
  <si>
    <t>数値を直接指定</t>
  </si>
  <si>
    <t>セルを指定</t>
  </si>
  <si>
    <t>=ISEVEN(B19)</t>
  </si>
  <si>
    <t>=ISEVEN(B20)</t>
  </si>
  <si>
    <t>「0」は偶数</t>
  </si>
  <si>
    <t>=ISEVEN(B21)</t>
  </si>
  <si>
    <t>奇数はFALSE</t>
  </si>
  <si>
    <t>=ISEVEN(B22)</t>
  </si>
  <si>
    <t>=ISEVEN(B23)</t>
  </si>
  <si>
    <t>PI()</t>
  </si>
  <si>
    <t>円周率PI()関数</t>
  </si>
  <si>
    <t>=ISEVEN(PI())</t>
  </si>
  <si>
    <t>小数点以下切捨て</t>
  </si>
  <si>
    <t>の整数部分</t>
  </si>
  <si>
    <t>=ISEVEN(B25)</t>
  </si>
  <si>
    <t>=ISEVEN(B26)</t>
  </si>
  <si>
    <t>負の整数</t>
  </si>
  <si>
    <t>=ISEVEN(B27)</t>
  </si>
  <si>
    <t>=ISEVEN(B28)</t>
  </si>
  <si>
    <t>4</t>
  </si>
  <si>
    <t>=ISEVEN(B29)</t>
  </si>
  <si>
    <t>4A</t>
  </si>
  <si>
    <t>文字列数値</t>
  </si>
  <si>
    <t>月</t>
  </si>
  <si>
    <t>検査月</t>
  </si>
  <si>
    <t>=IF(ISEVEN(B36),"検査実施","")</t>
  </si>
  <si>
    <t>=IF(ISEVEN(B37),"検査実施","")</t>
  </si>
  <si>
    <t>=IF(ISEVEN(B38),"検査実施","")</t>
  </si>
  <si>
    <t>=IF(ISEVEN(B39),"検査実施","")</t>
  </si>
  <si>
    <t>=IF(ISEVEN(B40),"検査実施","")</t>
  </si>
  <si>
    <t>=IF(ISEVEN(B41),"検査実施","")</t>
  </si>
  <si>
    <t>=IF(ISEVEN(B42),"検査実施","")</t>
  </si>
  <si>
    <t>=IF(ISEVEN(B43),"検査実施","")</t>
  </si>
  <si>
    <t>=IF(ISEVEN(B44),"検査実施","")</t>
  </si>
  <si>
    <t>=IF(ISEVEN(B45),"検査実施","")</t>
  </si>
  <si>
    <t>偶数月にコメントを表示するようにする</t>
  </si>
  <si>
    <t>=IF(ISEVEN(B35),"検査実施","")</t>
  </si>
  <si>
    <t>=IF(ISEVEN(B46),"検査実施","")</t>
  </si>
  <si>
    <r>
      <t xml:space="preserve">数値   </t>
    </r>
    <r>
      <rPr>
        <sz val="11"/>
        <rFont val="ＭＳ Ｐゴシック"/>
        <family val="3"/>
      </rPr>
      <t xml:space="preserve"> 評価する数値を指定します。
数値に整数以外の値を指定すると、小数点以下が切り捨てられます。</t>
    </r>
  </si>
  <si>
    <t>数値に数値以外の値を指定すると、エラー値 #VALUE! が返されます。</t>
  </si>
  <si>
    <t>データ</t>
  </si>
  <si>
    <t>PI()</t>
  </si>
  <si>
    <t>ISODD関数</t>
  </si>
  <si>
    <t>ISODD(数値)</t>
  </si>
  <si>
    <t>=ISODD(1)</t>
  </si>
  <si>
    <t>=ISODD(B19)</t>
  </si>
  <si>
    <t>=ISODD(B20)</t>
  </si>
  <si>
    <t>=ISODD(B21)</t>
  </si>
  <si>
    <t>=ISODD(B22)</t>
  </si>
  <si>
    <t>=ISODD(B23)</t>
  </si>
  <si>
    <t>=ISODD(B25)</t>
  </si>
  <si>
    <t>=ISODD(B26)</t>
  </si>
  <si>
    <t>=ISODD(B27)</t>
  </si>
  <si>
    <t>=ISODD(B28)</t>
  </si>
  <si>
    <t>=ISODD(B29)</t>
  </si>
  <si>
    <t>=ISODD(PI())</t>
  </si>
  <si>
    <t>11</t>
  </si>
  <si>
    <t>→ISEVEN関数</t>
  </si>
  <si>
    <t>→ISODD関数</t>
  </si>
  <si>
    <t>=IF(ISODD(B35),"重点検査実施","")</t>
  </si>
  <si>
    <t>=IF(ISODD(B36),"重点検査実施","")</t>
  </si>
  <si>
    <t>=IF(ISODD(B37),"重点検査実施","")</t>
  </si>
  <si>
    <t>=IF(ISODD(B38),"重点検査実施","")</t>
  </si>
  <si>
    <t>=IF(ISODD(B39),"重点検査実施","")</t>
  </si>
  <si>
    <t>=IF(ISODD(B40),"重点検査実施","")</t>
  </si>
  <si>
    <t>=IF(ISODD(B41),"重点検査実施","")</t>
  </si>
  <si>
    <t>=IF(ISODD(B42),"重点検査実施","")</t>
  </si>
  <si>
    <t>=IF(ISODD(B43),"重点検査実施","")</t>
  </si>
  <si>
    <t>=IF(ISODD(B44),"重点検査実施","")</t>
  </si>
  <si>
    <t>=IF(ISODD(B45),"重点検査実施","")</t>
  </si>
  <si>
    <t>=IF(ISODD(B46),"重点検査実施","")</t>
  </si>
  <si>
    <t>5A</t>
  </si>
  <si>
    <t>ISREF関数</t>
  </si>
  <si>
    <t>ISREF(テストの対象)</t>
  </si>
  <si>
    <t>テストの対象がセル範囲を参照するとき TRUE を返します。
名前を定義しているかどうかを調査することができます。</t>
  </si>
  <si>
    <r>
      <t xml:space="preserve">テストの対象
</t>
    </r>
    <r>
      <rPr>
        <sz val="11"/>
        <rFont val="ＭＳ Ｐゴシック"/>
        <family val="3"/>
      </rPr>
      <t>セル参照かどうかを調べたいデータを指定します。</t>
    </r>
  </si>
  <si>
    <t>ISTEXT関数</t>
  </si>
  <si>
    <t>※セル参照 ： ワークシートのセルの位置を表す座標。たとえば、列 B と行 3 が交わる位置のセル参照は、A1 形式では B3、R1C1 形式では R3C2 です。</t>
  </si>
  <si>
    <t>ISTEXT(テストの対象)</t>
  </si>
  <si>
    <t>テストの対象が文字列を参照するとき TRUE を返します。</t>
  </si>
  <si>
    <r>
      <t xml:space="preserve">テストの対象
</t>
    </r>
    <r>
      <rPr>
        <sz val="11"/>
        <rFont val="ＭＳ Ｐゴシック"/>
        <family val="3"/>
      </rPr>
      <t>文字列かどうかを調べたいデータを指定します。</t>
    </r>
  </si>
  <si>
    <t>→ISNONTEXT関数</t>
  </si>
  <si>
    <t>→ISTEXT関数</t>
  </si>
  <si>
    <t>=ISTEXT(B18)</t>
  </si>
  <si>
    <t>=ISTEXT(B19)</t>
  </si>
  <si>
    <t>=ISTEXT(B20)</t>
  </si>
  <si>
    <t>=ISTEXT(B21)</t>
  </si>
  <si>
    <t>=ISTEXT(B22)</t>
  </si>
  <si>
    <t>=ISTEXT(B23)</t>
  </si>
  <si>
    <t>108-0071</t>
  </si>
  <si>
    <t>=ISTEXT(B24)</t>
  </si>
  <si>
    <t>=ISTEXT(B25)</t>
  </si>
  <si>
    <t>郵便番号の判定</t>
  </si>
  <si>
    <t>数値として入力された郵便番号をハイフンを挿入する</t>
  </si>
  <si>
    <t>郵便番号</t>
  </si>
  <si>
    <t>修正後郵便番号</t>
  </si>
  <si>
    <t>354-0033</t>
  </si>
  <si>
    <t>=IF(ISTEXT(B31),B31,LEFT(B31,3)&amp;"-"&amp;MID(B31,4,4))</t>
  </si>
  <si>
    <t>=IF(ISTEXT(B32),B32,LEFT(B32,3)&amp;"-"&amp;MID(B32,4,4))</t>
  </si>
  <si>
    <t>=IF(ISTEXT(B33),B33,LEFT(B33,3)&amp;"-"&amp;MID(B33,4,4))</t>
  </si>
  <si>
    <t>→LEFT関数</t>
  </si>
  <si>
    <t>→MID関数</t>
  </si>
  <si>
    <t>◇参考：[#NULL!]エラーを表示させるためのもの。</t>
  </si>
  <si>
    <t>この関数の使用目的は、Microsoft Help等からははっきりしません。</t>
  </si>
  <si>
    <t>セルB18はある</t>
  </si>
  <si>
    <t>=ISREF(B18)</t>
  </si>
  <si>
    <t>セルIV1</t>
  </si>
  <si>
    <t>シート右上セル</t>
  </si>
  <si>
    <t>セルA65536</t>
  </si>
  <si>
    <t>セルJA1</t>
  </si>
  <si>
    <t>シートにないセル</t>
  </si>
  <si>
    <t>=ISREF(JA1)</t>
  </si>
  <si>
    <t>=ISREF(IV1)</t>
  </si>
  <si>
    <t>=ISREF(A65536)</t>
  </si>
  <si>
    <t>シート左下セル</t>
  </si>
  <si>
    <t>セルA65537</t>
  </si>
  <si>
    <t>=ISREF(A65537)</t>
  </si>
  <si>
    <t>INDEXと定義された名前</t>
  </si>
  <si>
    <t>=ISREF(INDEX)</t>
  </si>
  <si>
    <t>定義されていない名前</t>
  </si>
  <si>
    <t>=ISREF(INDEX3)</t>
  </si>
  <si>
    <t>[名前]がある</t>
  </si>
  <si>
    <t>[名前]がない</t>
  </si>
  <si>
    <t>セル範囲</t>
  </si>
  <si>
    <t>=ISREF(B16:B18)</t>
  </si>
  <si>
    <t>=ISREF(B16 B18)</t>
  </si>
  <si>
    <t>セル範囲選択</t>
  </si>
  <si>
    <t>セル範囲選択ミス</t>
  </si>
  <si>
    <t>※ワークシートのセル範囲はセルA1からIV65536です。</t>
  </si>
  <si>
    <t xml:space="preserve"> </t>
  </si>
  <si>
    <t>　</t>
  </si>
  <si>
    <t>数値が奇数のとき TRUE を返し、偶数のとき FALSE を返します。
この関数が使用できず、エラー値 #NAME? が返される場合は、分析ツール アドインを組み込む必要があります。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</si>
</sst>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yyyy/mm/dd"/>
    <numFmt numFmtId="181" formatCode="mmm\-yyyy"/>
    <numFmt numFmtId="182" formatCode="[$€-2]\ #,##0.00_);[Red]\([$€-2]\ #,##0.00\)"/>
    <numFmt numFmtId="183" formatCode="#"/>
    <numFmt numFmtId="184" formatCode="0.0000000000000000000000000000_ "/>
    <numFmt numFmtId="185" formatCode="0.0000000000000000000000_ "/>
    <numFmt numFmtId="186" formatCode="#,##0.0000_ ;[Red]\-#,##0.0000\ "/>
    <numFmt numFmtId="187" formatCode="0.0_);[Red]\(0.0\)"/>
    <numFmt numFmtId="188" formatCode="m&quot;月&quot;"/>
  </numFmts>
  <fonts count="19">
    <font>
      <sz val="10"/>
      <name val="ＭＳ Ｐゴシック"/>
      <family val="3"/>
    </font>
    <font>
      <sz val="6"/>
      <name val="ＭＳ Ｐゴシック"/>
      <family val="3"/>
    </font>
    <font>
      <sz val="9"/>
      <name val="ＭＳ Ｐゴシック"/>
      <family val="3"/>
    </font>
    <font>
      <sz val="11"/>
      <name val="ＭＳ Ｐゴシック"/>
      <family val="3"/>
    </font>
    <font>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1"/>
      <color indexed="62"/>
      <name val="ＭＳ Ｐゴシック"/>
      <family val="3"/>
    </font>
    <font>
      <b/>
      <sz val="10"/>
      <name val="ＭＳ Ｐゴシック"/>
      <family val="3"/>
    </font>
    <font>
      <b/>
      <sz val="12"/>
      <name val="ＭＳ Ｐゴシック"/>
      <family val="3"/>
    </font>
    <font>
      <b/>
      <sz val="11"/>
      <name val="ＭＳ Ｐゴシック"/>
      <family val="3"/>
    </font>
    <font>
      <sz val="11"/>
      <name val="ＭＳ Ｐ明朝"/>
      <family val="1"/>
    </font>
    <font>
      <b/>
      <sz val="11"/>
      <color indexed="8"/>
      <name val="ＭＳ Ｐゴシック"/>
      <family val="3"/>
    </font>
    <font>
      <sz val="11"/>
      <color indexed="8"/>
      <name val="ＭＳ Ｐゴシック"/>
      <family val="3"/>
    </font>
    <font>
      <sz val="11"/>
      <color indexed="10"/>
      <name val="ＭＳ Ｐゴシック"/>
      <family val="3"/>
    </font>
    <font>
      <u val="single"/>
      <sz val="12"/>
      <name val="ＭＳ Ｐゴシック"/>
      <family val="3"/>
    </font>
    <font>
      <b/>
      <sz val="11"/>
      <color indexed="10"/>
      <name val="ＭＳ Ｐゴシック"/>
      <family val="3"/>
    </font>
    <font>
      <b/>
      <sz val="8"/>
      <name val="ＭＳ Ｐゴシック"/>
      <family val="2"/>
    </font>
  </fonts>
  <fills count="11">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s>
  <borders count="35">
    <border>
      <left/>
      <right/>
      <top/>
      <bottom/>
      <diagonal/>
    </border>
    <border>
      <left style="thin">
        <color indexed="12"/>
      </left>
      <right>
        <color indexed="63"/>
      </right>
      <top>
        <color indexed="63"/>
      </top>
      <bottom>
        <color indexed="63"/>
      </bottom>
    </border>
    <border>
      <left style="thin">
        <color indexed="18"/>
      </left>
      <right>
        <color indexed="63"/>
      </right>
      <top>
        <color indexed="63"/>
      </top>
      <bottom>
        <color indexed="63"/>
      </bottom>
    </border>
    <border>
      <left>
        <color indexed="63"/>
      </left>
      <right style="thin">
        <color indexed="11"/>
      </right>
      <top>
        <color indexed="63"/>
      </top>
      <bottom>
        <color indexed="63"/>
      </bottom>
    </border>
    <border>
      <left>
        <color indexed="63"/>
      </left>
      <right style="thin">
        <color indexed="15"/>
      </right>
      <top>
        <color indexed="63"/>
      </top>
      <bottom>
        <color indexed="63"/>
      </bottom>
    </border>
    <border>
      <left>
        <color indexed="63"/>
      </left>
      <right style="dashed">
        <color indexed="41"/>
      </right>
      <top>
        <color indexed="63"/>
      </top>
      <bottom>
        <color indexed="63"/>
      </bottom>
    </border>
    <border>
      <left>
        <color indexed="63"/>
      </left>
      <right style="thin">
        <color indexed="27"/>
      </right>
      <top>
        <color indexed="63"/>
      </top>
      <bottom style="thin">
        <color indexed="27"/>
      </bottom>
    </border>
    <border>
      <left style="thin">
        <color indexed="27"/>
      </left>
      <right style="thin">
        <color indexed="27"/>
      </right>
      <top>
        <color indexed="63"/>
      </top>
      <bottom style="thin">
        <color indexed="27"/>
      </bottom>
    </border>
    <border>
      <left style="thin">
        <color indexed="27"/>
      </left>
      <right>
        <color indexed="63"/>
      </right>
      <top>
        <color indexed="63"/>
      </top>
      <bottom style="thin">
        <color indexed="27"/>
      </bottom>
    </border>
    <border>
      <left>
        <color indexed="63"/>
      </left>
      <right style="thin">
        <color indexed="27"/>
      </right>
      <top style="thin">
        <color indexed="27"/>
      </top>
      <bottom style="thin">
        <color indexed="27"/>
      </bottom>
    </border>
    <border>
      <left style="thin">
        <color indexed="18"/>
      </left>
      <right style="thin">
        <color indexed="18"/>
      </right>
      <top style="thin">
        <color indexed="18"/>
      </top>
      <bottom style="thin">
        <color indexed="18"/>
      </bottom>
    </border>
    <border>
      <left style="thin">
        <color indexed="41"/>
      </left>
      <right style="thin">
        <color indexed="41"/>
      </right>
      <top style="thin">
        <color indexed="41"/>
      </top>
      <bottom style="thin">
        <color indexed="41"/>
      </bottom>
    </border>
    <border>
      <left>
        <color indexed="63"/>
      </left>
      <right>
        <color indexed="63"/>
      </right>
      <top style="thin">
        <color indexed="27"/>
      </top>
      <bottom style="thin">
        <color indexed="27"/>
      </bottom>
    </border>
    <border>
      <left style="thin">
        <color indexed="60"/>
      </left>
      <right style="thin">
        <color indexed="60"/>
      </right>
      <top style="thin">
        <color indexed="60"/>
      </top>
      <bottom style="thin">
        <color indexed="60"/>
      </bottom>
    </border>
    <border>
      <left style="thin">
        <color indexed="27"/>
      </left>
      <right style="thin">
        <color indexed="27"/>
      </right>
      <top style="thin">
        <color indexed="27"/>
      </top>
      <bottom style="thin">
        <color indexed="27"/>
      </bottom>
    </border>
    <border>
      <left style="thin">
        <color indexed="27"/>
      </left>
      <right>
        <color indexed="63"/>
      </right>
      <top style="thin">
        <color indexed="27"/>
      </top>
      <bottom style="thin">
        <color indexed="27"/>
      </bottom>
    </border>
    <border>
      <left style="thin">
        <color indexed="27"/>
      </left>
      <right style="thin">
        <color indexed="27"/>
      </right>
      <top style="thin">
        <color indexed="27"/>
      </top>
      <bottom>
        <color indexed="63"/>
      </bottom>
    </border>
    <border>
      <left style="dashed">
        <color indexed="41"/>
      </left>
      <right>
        <color indexed="63"/>
      </right>
      <top>
        <color indexed="63"/>
      </top>
      <bottom>
        <color indexed="63"/>
      </bottom>
    </border>
    <border>
      <left style="thin">
        <color indexed="11"/>
      </left>
      <right style="thin">
        <color indexed="11"/>
      </right>
      <top>
        <color indexed="63"/>
      </top>
      <bottom>
        <color indexed="63"/>
      </bottom>
    </border>
    <border>
      <left style="thin">
        <color indexed="11"/>
      </left>
      <right>
        <color indexed="63"/>
      </right>
      <top>
        <color indexed="63"/>
      </top>
      <bottom>
        <color indexed="63"/>
      </bottom>
    </border>
    <border>
      <left style="thin">
        <color indexed="15"/>
      </left>
      <right style="thin">
        <color indexed="15"/>
      </right>
      <top>
        <color indexed="63"/>
      </top>
      <bottom>
        <color indexed="63"/>
      </bottom>
    </border>
    <border>
      <left style="thin">
        <color indexed="15"/>
      </left>
      <right>
        <color indexed="63"/>
      </right>
      <top>
        <color indexed="63"/>
      </top>
      <bottom>
        <color indexed="63"/>
      </bottom>
    </border>
    <border>
      <left style="thin">
        <color indexed="27"/>
      </left>
      <right>
        <color indexed="63"/>
      </right>
      <top style="thin">
        <color indexed="27"/>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style="thin">
        <color indexed="41"/>
      </right>
      <top style="thin">
        <color indexed="41"/>
      </top>
      <bottom style="thin">
        <color indexed="41"/>
      </bottom>
    </border>
    <border>
      <left style="dashed">
        <color indexed="41"/>
      </left>
      <right style="dashed">
        <color indexed="41"/>
      </right>
      <top>
        <color indexed="63"/>
      </top>
      <bottom>
        <color indexed="63"/>
      </bottom>
    </border>
    <border>
      <left style="thin">
        <color indexed="60"/>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41"/>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7" fillId="0" borderId="0" applyNumberFormat="0" applyFill="0" applyBorder="0" applyAlignment="0" applyProtection="0"/>
  </cellStyleXfs>
  <cellXfs count="258">
    <xf numFmtId="0" fontId="0" fillId="0" borderId="0" xfId="0" applyAlignment="1">
      <alignment/>
    </xf>
    <xf numFmtId="0" fontId="3" fillId="0" borderId="0" xfId="0" applyFont="1" applyAlignment="1">
      <alignment/>
    </xf>
    <xf numFmtId="0" fontId="3" fillId="2" borderId="0" xfId="0" applyFont="1" applyFill="1" applyAlignment="1">
      <alignment/>
    </xf>
    <xf numFmtId="0" fontId="3" fillId="3" borderId="0" xfId="0" applyFont="1" applyFill="1" applyAlignment="1">
      <alignment/>
    </xf>
    <xf numFmtId="0" fontId="4" fillId="4" borderId="0" xfId="0" applyFont="1" applyFill="1" applyAlignment="1">
      <alignment horizontal="center" vertical="center"/>
    </xf>
    <xf numFmtId="0" fontId="4" fillId="4" borderId="1"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Alignment="1">
      <alignment/>
    </xf>
    <xf numFmtId="0" fontId="3" fillId="0" borderId="0" xfId="0" applyFont="1" applyAlignment="1">
      <alignment vertical="center" wrapText="1"/>
    </xf>
    <xf numFmtId="0" fontId="3" fillId="0" borderId="0" xfId="21">
      <alignment vertical="center"/>
      <protection/>
    </xf>
    <xf numFmtId="0" fontId="3" fillId="2" borderId="3" xfId="21" applyFont="1" applyFill="1" applyBorder="1" applyAlignment="1">
      <alignment horizontal="center" vertical="center"/>
      <protection/>
    </xf>
    <xf numFmtId="0" fontId="3" fillId="2" borderId="3" xfId="21" applyFill="1" applyBorder="1">
      <alignment vertical="center"/>
      <protection/>
    </xf>
    <xf numFmtId="0" fontId="3" fillId="0" borderId="0" xfId="21" applyAlignment="1">
      <alignment vertical="center" wrapText="1"/>
      <protection/>
    </xf>
    <xf numFmtId="0" fontId="3" fillId="5" borderId="4" xfId="21" applyFill="1" applyBorder="1" applyAlignment="1">
      <alignment horizontal="center" vertical="center"/>
      <protection/>
    </xf>
    <xf numFmtId="0" fontId="3" fillId="6" borderId="5" xfId="21" applyFill="1" applyBorder="1" applyAlignment="1">
      <alignment horizontal="center" vertical="center"/>
      <protection/>
    </xf>
    <xf numFmtId="0" fontId="3" fillId="6" borderId="5" xfId="21" applyFill="1" applyBorder="1">
      <alignment vertical="center"/>
      <protection/>
    </xf>
    <xf numFmtId="0" fontId="3" fillId="0" borderId="0" xfId="21" applyFill="1">
      <alignment vertical="center"/>
      <protection/>
    </xf>
    <xf numFmtId="0" fontId="3" fillId="0" borderId="0" xfId="21" applyFill="1" applyAlignment="1">
      <alignment vertical="center" wrapText="1"/>
      <protection/>
    </xf>
    <xf numFmtId="0" fontId="3" fillId="0" borderId="0" xfId="21" applyFill="1" applyAlignment="1">
      <alignment vertical="center"/>
      <protection/>
    </xf>
    <xf numFmtId="0" fontId="3" fillId="0" borderId="0" xfId="21" applyFill="1" applyAlignment="1">
      <alignment horizontal="center" vertical="center"/>
      <protection/>
    </xf>
    <xf numFmtId="0" fontId="3" fillId="0" borderId="0" xfId="21" applyFill="1" applyAlignment="1">
      <alignment horizontal="center" vertical="center" wrapText="1"/>
      <protection/>
    </xf>
    <xf numFmtId="0" fontId="3" fillId="0" borderId="0" xfId="21" applyFill="1" applyAlignment="1" quotePrefix="1">
      <alignment vertical="center" wrapText="1"/>
      <protection/>
    </xf>
    <xf numFmtId="14" fontId="3" fillId="0" borderId="0" xfId="21" applyNumberFormat="1" applyFill="1" applyAlignment="1">
      <alignment vertical="center" wrapText="1"/>
      <protection/>
    </xf>
    <xf numFmtId="31" fontId="3" fillId="0" borderId="0" xfId="21" applyNumberFormat="1" applyFill="1">
      <alignment vertical="center"/>
      <protection/>
    </xf>
    <xf numFmtId="0" fontId="3" fillId="0" borderId="0" xfId="21" applyFill="1" quotePrefix="1">
      <alignment vertical="center"/>
      <protection/>
    </xf>
    <xf numFmtId="14" fontId="3" fillId="0" borderId="0" xfId="21" applyNumberFormat="1" applyFill="1">
      <alignment vertical="center"/>
      <protection/>
    </xf>
    <xf numFmtId="0" fontId="3" fillId="0" borderId="0" xfId="21" quotePrefix="1">
      <alignment vertical="center"/>
      <protection/>
    </xf>
    <xf numFmtId="14" fontId="3" fillId="0" borderId="0" xfId="21" applyNumberFormat="1">
      <alignment vertical="center"/>
      <protection/>
    </xf>
    <xf numFmtId="0" fontId="6" fillId="0" borderId="0" xfId="16" applyAlignment="1">
      <alignment/>
    </xf>
    <xf numFmtId="0" fontId="0" fillId="0" borderId="0" xfId="0" applyFill="1" applyBorder="1" applyAlignment="1">
      <alignment vertical="top" wrapText="1"/>
    </xf>
    <xf numFmtId="0" fontId="3" fillId="0" borderId="0" xfId="0" applyFont="1" applyFill="1" applyBorder="1" applyAlignment="1">
      <alignment vertical="top" wrapText="1"/>
    </xf>
    <xf numFmtId="0" fontId="10" fillId="0" borderId="0" xfId="21" applyFont="1">
      <alignment vertical="center"/>
      <protection/>
    </xf>
    <xf numFmtId="0" fontId="0" fillId="0" borderId="0" xfId="0" applyFill="1" applyBorder="1" applyAlignment="1">
      <alignment vertical="center" wrapText="1"/>
    </xf>
    <xf numFmtId="0" fontId="3" fillId="0" borderId="0" xfId="21" applyFont="1" quotePrefix="1">
      <alignment vertical="center"/>
      <protection/>
    </xf>
    <xf numFmtId="0" fontId="3" fillId="0" borderId="0" xfId="21" applyFont="1">
      <alignment vertical="center"/>
      <protection/>
    </xf>
    <xf numFmtId="0" fontId="3" fillId="6" borderId="0" xfId="21" applyFill="1">
      <alignment vertical="center"/>
      <protection/>
    </xf>
    <xf numFmtId="0" fontId="3" fillId="6" borderId="6" xfId="0" applyFont="1" applyFill="1" applyBorder="1" applyAlignment="1">
      <alignment vertical="top" wrapText="1"/>
    </xf>
    <xf numFmtId="0" fontId="0" fillId="6" borderId="7" xfId="0" applyFill="1" applyBorder="1" applyAlignment="1">
      <alignment vertical="top" wrapText="1"/>
    </xf>
    <xf numFmtId="0" fontId="0" fillId="6" borderId="8" xfId="0" applyFill="1" applyBorder="1" applyAlignment="1">
      <alignment vertical="top" wrapText="1"/>
    </xf>
    <xf numFmtId="0" fontId="3" fillId="6" borderId="9" xfId="0" applyFont="1" applyFill="1" applyBorder="1" applyAlignment="1">
      <alignment vertical="top" wrapText="1"/>
    </xf>
    <xf numFmtId="0" fontId="0" fillId="0" borderId="10" xfId="0" applyFill="1" applyBorder="1" applyAlignment="1">
      <alignment vertical="center" wrapText="1"/>
    </xf>
    <xf numFmtId="0" fontId="9" fillId="0"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3" fillId="6" borderId="0" xfId="21" applyFill="1" quotePrefix="1">
      <alignment vertical="center"/>
      <protection/>
    </xf>
    <xf numFmtId="14" fontId="3" fillId="6" borderId="0" xfId="21" applyNumberFormat="1" applyFill="1">
      <alignment vertical="center"/>
      <protection/>
    </xf>
    <xf numFmtId="0" fontId="3" fillId="6" borderId="12" xfId="21" applyFont="1" applyFill="1" applyBorder="1">
      <alignment vertical="center"/>
      <protection/>
    </xf>
    <xf numFmtId="0" fontId="3" fillId="7" borderId="0" xfId="21" applyFill="1">
      <alignment vertical="center"/>
      <protection/>
    </xf>
    <xf numFmtId="0" fontId="3" fillId="8" borderId="0" xfId="21" applyFont="1" applyFill="1" quotePrefix="1">
      <alignment vertical="center"/>
      <protection/>
    </xf>
    <xf numFmtId="0" fontId="3" fillId="9" borderId="0" xfId="21" applyFont="1" applyFill="1">
      <alignment vertical="center"/>
      <protection/>
    </xf>
    <xf numFmtId="0" fontId="3" fillId="8" borderId="0" xfId="21" applyFont="1" applyFill="1" applyAlignment="1">
      <alignment horizontal="center" vertical="center"/>
      <protection/>
    </xf>
    <xf numFmtId="0" fontId="3" fillId="7" borderId="0" xfId="21" applyFont="1" applyFill="1" applyAlignment="1">
      <alignment horizontal="center" vertical="center"/>
      <protection/>
    </xf>
    <xf numFmtId="0" fontId="3" fillId="6" borderId="11" xfId="0" applyFont="1" applyFill="1" applyBorder="1" applyAlignment="1">
      <alignment horizontal="center" vertical="top" wrapText="1"/>
    </xf>
    <xf numFmtId="0" fontId="3" fillId="6" borderId="11" xfId="0" applyFont="1" applyFill="1" applyBorder="1" applyAlignment="1">
      <alignment vertical="top" wrapText="1"/>
    </xf>
    <xf numFmtId="0" fontId="12" fillId="6" borderId="11" xfId="0" applyFont="1" applyFill="1" applyBorder="1" applyAlignment="1">
      <alignment horizontal="left" vertical="top" wrapText="1"/>
    </xf>
    <xf numFmtId="0" fontId="12" fillId="6" borderId="11" xfId="0" applyFont="1" applyFill="1" applyBorder="1" applyAlignment="1">
      <alignment vertical="top" wrapText="1"/>
    </xf>
    <xf numFmtId="0" fontId="8" fillId="6" borderId="11" xfId="0" applyFont="1" applyFill="1" applyBorder="1" applyAlignment="1">
      <alignment horizontal="center" vertical="center" wrapText="1"/>
    </xf>
    <xf numFmtId="0" fontId="3" fillId="0" borderId="0" xfId="21" applyFont="1" applyFill="1" applyAlignment="1">
      <alignment vertical="center" wrapText="1"/>
      <protection/>
    </xf>
    <xf numFmtId="0" fontId="12" fillId="0" borderId="0" xfId="0" applyFont="1" applyFill="1" applyBorder="1" applyAlignment="1">
      <alignment vertical="top" wrapText="1"/>
    </xf>
    <xf numFmtId="0" fontId="3" fillId="0" borderId="0" xfId="21" applyFont="1" applyFill="1">
      <alignment vertical="center"/>
      <protection/>
    </xf>
    <xf numFmtId="0" fontId="3" fillId="9" borderId="13" xfId="21" applyFill="1" applyBorder="1">
      <alignment vertical="center"/>
      <protection/>
    </xf>
    <xf numFmtId="0" fontId="3" fillId="7" borderId="13" xfId="21" applyFont="1" applyFill="1" applyBorder="1" applyAlignment="1">
      <alignment horizontal="center" vertical="center"/>
      <protection/>
    </xf>
    <xf numFmtId="0" fontId="3" fillId="10" borderId="13" xfId="21" applyFont="1" applyFill="1" applyBorder="1" applyAlignment="1">
      <alignment horizontal="center" vertical="center"/>
      <protection/>
    </xf>
    <xf numFmtId="0" fontId="3" fillId="8" borderId="13" xfId="21" applyFont="1" applyFill="1" applyBorder="1" quotePrefix="1">
      <alignment vertical="center"/>
      <protection/>
    </xf>
    <xf numFmtId="0" fontId="3" fillId="8" borderId="13" xfId="21" applyFill="1" applyBorder="1">
      <alignment vertical="center"/>
      <protection/>
    </xf>
    <xf numFmtId="0" fontId="3" fillId="7" borderId="13" xfId="21" applyFill="1" applyBorder="1">
      <alignment vertical="center"/>
      <protection/>
    </xf>
    <xf numFmtId="0" fontId="3" fillId="10" borderId="13" xfId="21" applyFont="1" applyFill="1" applyBorder="1">
      <alignment vertical="center"/>
      <protection/>
    </xf>
    <xf numFmtId="0" fontId="3" fillId="9" borderId="13" xfId="21" applyFont="1" applyFill="1" applyBorder="1" applyAlignment="1">
      <alignment horizontal="left" vertical="center"/>
      <protection/>
    </xf>
    <xf numFmtId="0" fontId="3" fillId="9" borderId="13" xfId="21" applyFont="1" applyFill="1" applyBorder="1">
      <alignment vertical="center"/>
      <protection/>
    </xf>
    <xf numFmtId="0" fontId="3" fillId="0" borderId="0" xfId="0" applyFont="1" applyFill="1" applyBorder="1" applyAlignment="1">
      <alignment vertical="center" wrapText="1"/>
    </xf>
    <xf numFmtId="0" fontId="3" fillId="6" borderId="11" xfId="0" applyFont="1" applyFill="1" applyBorder="1" applyAlignment="1">
      <alignment vertical="center" wrapText="1"/>
    </xf>
    <xf numFmtId="0" fontId="3" fillId="9" borderId="13" xfId="21" applyFont="1" applyFill="1" applyBorder="1" applyAlignment="1">
      <alignment horizontal="center" vertical="center" wrapText="1"/>
      <protection/>
    </xf>
    <xf numFmtId="14" fontId="3" fillId="8" borderId="13" xfId="21" applyNumberFormat="1" applyFont="1" applyFill="1" applyBorder="1" applyAlignment="1">
      <alignment horizontal="center" vertical="center"/>
      <protection/>
    </xf>
    <xf numFmtId="0" fontId="3" fillId="9" borderId="13" xfId="21" applyFill="1" applyBorder="1" quotePrefix="1">
      <alignment vertical="center"/>
      <protection/>
    </xf>
    <xf numFmtId="0" fontId="4" fillId="6" borderId="0" xfId="0" applyFont="1" applyFill="1" applyBorder="1" applyAlignment="1">
      <alignment horizontal="center" vertical="center" wrapText="1"/>
    </xf>
    <xf numFmtId="0" fontId="0" fillId="6" borderId="0" xfId="0" applyFill="1" applyBorder="1" applyAlignment="1">
      <alignment horizontal="center" vertical="center"/>
    </xf>
    <xf numFmtId="0" fontId="4" fillId="6" borderId="0" xfId="0" applyFont="1" applyFill="1" applyAlignment="1">
      <alignment horizontal="left" vertical="center"/>
    </xf>
    <xf numFmtId="0" fontId="3" fillId="6" borderId="0" xfId="0" applyFont="1" applyFill="1" applyAlignment="1">
      <alignment vertical="center" wrapText="1"/>
    </xf>
    <xf numFmtId="0" fontId="0" fillId="6" borderId="0" xfId="0" applyFill="1" applyAlignment="1">
      <alignment/>
    </xf>
    <xf numFmtId="0" fontId="16" fillId="6" borderId="0" xfId="16" applyFont="1" applyFill="1" applyAlignment="1">
      <alignment/>
    </xf>
    <xf numFmtId="0" fontId="4" fillId="6" borderId="0" xfId="0" applyFont="1" applyFill="1" applyAlignment="1">
      <alignment/>
    </xf>
    <xf numFmtId="0" fontId="4" fillId="6" borderId="0" xfId="0" applyFont="1" applyFill="1" applyAlignment="1">
      <alignment vertical="center" wrapText="1"/>
    </xf>
    <xf numFmtId="0" fontId="3" fillId="0" borderId="0" xfId="21" applyFont="1" applyFill="1" applyAlignment="1">
      <alignment horizontal="center" vertical="center"/>
      <protection/>
    </xf>
    <xf numFmtId="0" fontId="3" fillId="0" borderId="0" xfId="21" applyFont="1" applyFill="1" applyAlignment="1">
      <alignment horizontal="left" vertical="center"/>
      <protection/>
    </xf>
    <xf numFmtId="0" fontId="3" fillId="9" borderId="13" xfId="21" applyFont="1" applyFill="1" applyBorder="1" applyAlignment="1">
      <alignment horizontal="center" vertical="center"/>
      <protection/>
    </xf>
    <xf numFmtId="0" fontId="3" fillId="8" borderId="13" xfId="21" applyFont="1" applyFill="1" applyBorder="1" applyAlignment="1">
      <alignment horizontal="center" vertical="center" wrapText="1"/>
      <protection/>
    </xf>
    <xf numFmtId="0" fontId="3" fillId="7" borderId="13" xfId="21" applyFont="1" applyFill="1" applyBorder="1" applyAlignment="1">
      <alignment horizontal="center" vertical="center" wrapText="1"/>
      <protection/>
    </xf>
    <xf numFmtId="0" fontId="3" fillId="9" borderId="13" xfId="21" applyFont="1" applyFill="1" applyBorder="1" applyAlignment="1">
      <alignment vertical="center" wrapText="1"/>
      <protection/>
    </xf>
    <xf numFmtId="14" fontId="3" fillId="8" borderId="13" xfId="21" applyNumberFormat="1" applyFont="1" applyFill="1" applyBorder="1" applyAlignment="1" quotePrefix="1">
      <alignment vertical="center" wrapText="1"/>
      <protection/>
    </xf>
    <xf numFmtId="14" fontId="3" fillId="7" borderId="13" xfId="21" applyNumberFormat="1" applyFill="1" applyBorder="1" applyAlignment="1">
      <alignment vertical="center" wrapText="1"/>
      <protection/>
    </xf>
    <xf numFmtId="0" fontId="11" fillId="6" borderId="11" xfId="0" applyFont="1" applyFill="1" applyBorder="1" applyAlignment="1">
      <alignment horizontal="center"/>
    </xf>
    <xf numFmtId="0" fontId="3" fillId="6" borderId="11" xfId="0" applyFont="1" applyFill="1" applyBorder="1" applyAlignment="1">
      <alignment/>
    </xf>
    <xf numFmtId="0" fontId="3" fillId="6" borderId="0" xfId="21" applyFill="1" applyBorder="1">
      <alignment vertical="center"/>
      <protection/>
    </xf>
    <xf numFmtId="0" fontId="3" fillId="9" borderId="13" xfId="0" applyFont="1" applyFill="1" applyBorder="1" applyAlignment="1">
      <alignment/>
    </xf>
    <xf numFmtId="0" fontId="3" fillId="8" borderId="13" xfId="0" applyFont="1" applyFill="1" applyBorder="1" applyAlignment="1" quotePrefix="1">
      <alignment/>
    </xf>
    <xf numFmtId="0" fontId="3" fillId="7" borderId="13" xfId="0" applyFont="1" applyFill="1" applyBorder="1" applyAlignment="1">
      <alignment/>
    </xf>
    <xf numFmtId="14" fontId="3" fillId="9" borderId="13" xfId="0" applyNumberFormat="1" applyFont="1" applyFill="1" applyBorder="1" applyAlignment="1">
      <alignment/>
    </xf>
    <xf numFmtId="31" fontId="3" fillId="0" borderId="0" xfId="21" applyNumberFormat="1" applyFont="1" applyFill="1">
      <alignment vertical="center"/>
      <protection/>
    </xf>
    <xf numFmtId="0" fontId="3" fillId="8"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8" borderId="13" xfId="0" applyFont="1" applyFill="1" applyBorder="1" applyAlignment="1" quotePrefix="1">
      <alignment vertical="center" wrapText="1"/>
    </xf>
    <xf numFmtId="0" fontId="3" fillId="7" borderId="13" xfId="0" applyFont="1" applyFill="1" applyBorder="1" applyAlignment="1">
      <alignment vertical="center" wrapText="1"/>
    </xf>
    <xf numFmtId="0" fontId="3" fillId="0" borderId="0" xfId="21" applyFont="1" applyFill="1" applyAlignment="1">
      <alignment vertical="center"/>
      <protection/>
    </xf>
    <xf numFmtId="0" fontId="3" fillId="0" borderId="0" xfId="0" applyFont="1" applyAlignment="1">
      <alignment horizontal="center"/>
    </xf>
    <xf numFmtId="56" fontId="3" fillId="0" borderId="0" xfId="21" applyNumberFormat="1" applyFill="1">
      <alignment vertical="center"/>
      <protection/>
    </xf>
    <xf numFmtId="0" fontId="3" fillId="0" borderId="0" xfId="0" applyFont="1" applyFill="1" applyAlignment="1">
      <alignment/>
    </xf>
    <xf numFmtId="0" fontId="3" fillId="3" borderId="0" xfId="21" applyFont="1" applyFill="1">
      <alignment vertical="center"/>
      <protection/>
    </xf>
    <xf numFmtId="0" fontId="11" fillId="6" borderId="11" xfId="0" applyFont="1" applyFill="1" applyBorder="1" applyAlignment="1">
      <alignment horizontal="center" vertical="center" wrapText="1"/>
    </xf>
    <xf numFmtId="0" fontId="3" fillId="6" borderId="11" xfId="0" applyFont="1" applyFill="1" applyBorder="1" applyAlignment="1">
      <alignment vertical="center"/>
    </xf>
    <xf numFmtId="0" fontId="3" fillId="9" borderId="13" xfId="21" applyFill="1" applyBorder="1" applyAlignment="1" quotePrefix="1">
      <alignment vertical="center" wrapText="1"/>
      <protection/>
    </xf>
    <xf numFmtId="179" fontId="3" fillId="8" borderId="13" xfId="21" applyNumberFormat="1" applyFont="1" applyFill="1" applyBorder="1" quotePrefix="1">
      <alignment vertical="center"/>
      <protection/>
    </xf>
    <xf numFmtId="14" fontId="3" fillId="0" borderId="0" xfId="21" applyNumberFormat="1" applyFont="1" applyFill="1" applyAlignment="1" quotePrefix="1">
      <alignment vertical="center" wrapText="1"/>
      <protection/>
    </xf>
    <xf numFmtId="14" fontId="3" fillId="8" borderId="13" xfId="21" applyNumberFormat="1" applyFont="1" applyFill="1" applyBorder="1" applyAlignment="1">
      <alignment horizontal="center" vertical="center" wrapText="1"/>
      <protection/>
    </xf>
    <xf numFmtId="0" fontId="3" fillId="10" borderId="13" xfId="21" applyFont="1" applyFill="1" applyBorder="1" applyAlignment="1">
      <alignment horizontal="center" vertical="center" wrapText="1"/>
      <protection/>
    </xf>
    <xf numFmtId="0" fontId="3" fillId="7" borderId="13" xfId="21" applyFill="1" applyBorder="1" applyAlignment="1">
      <alignment vertical="center" wrapText="1"/>
      <protection/>
    </xf>
    <xf numFmtId="0" fontId="3" fillId="10" borderId="13" xfId="21" applyFont="1" applyFill="1" applyBorder="1" applyAlignment="1">
      <alignment vertical="center" wrapText="1"/>
      <protection/>
    </xf>
    <xf numFmtId="31" fontId="3" fillId="0" borderId="13" xfId="21" applyNumberFormat="1" applyFill="1" applyBorder="1">
      <alignment vertical="center"/>
      <protection/>
    </xf>
    <xf numFmtId="14" fontId="3" fillId="8" borderId="13" xfId="21" applyNumberFormat="1" applyFont="1" applyFill="1" applyBorder="1" quotePrefix="1">
      <alignment vertical="center"/>
      <protection/>
    </xf>
    <xf numFmtId="14" fontId="3" fillId="7" borderId="13" xfId="21" applyNumberFormat="1" applyFill="1" applyBorder="1">
      <alignment vertical="center"/>
      <protection/>
    </xf>
    <xf numFmtId="0" fontId="3" fillId="0" borderId="13" xfId="21" applyFill="1" applyBorder="1" applyAlignment="1" quotePrefix="1">
      <alignment vertical="center" wrapText="1"/>
      <protection/>
    </xf>
    <xf numFmtId="0" fontId="3" fillId="0" borderId="13" xfId="21" applyFont="1" applyBorder="1">
      <alignment vertical="center"/>
      <protection/>
    </xf>
    <xf numFmtId="0" fontId="3" fillId="0" borderId="13" xfId="21" applyBorder="1">
      <alignment vertical="center"/>
      <protection/>
    </xf>
    <xf numFmtId="0" fontId="3" fillId="0" borderId="13" xfId="21" applyFill="1" applyBorder="1">
      <alignment vertical="center"/>
      <protection/>
    </xf>
    <xf numFmtId="14" fontId="3" fillId="0" borderId="0" xfId="21" applyNumberFormat="1" applyFont="1">
      <alignment vertical="center"/>
      <protection/>
    </xf>
    <xf numFmtId="183" fontId="3" fillId="9" borderId="13" xfId="21" applyNumberFormat="1" applyFont="1" applyFill="1" applyBorder="1">
      <alignment vertical="center"/>
      <protection/>
    </xf>
    <xf numFmtId="0" fontId="3" fillId="0" borderId="13" xfId="21" applyBorder="1" quotePrefix="1">
      <alignment vertical="center"/>
      <protection/>
    </xf>
    <xf numFmtId="0" fontId="6" fillId="0" borderId="0" xfId="16" applyAlignment="1">
      <alignment vertical="center"/>
    </xf>
    <xf numFmtId="0" fontId="3" fillId="0" borderId="0" xfId="21" applyFont="1" applyAlignment="1">
      <alignment horizontal="center" vertical="center"/>
      <protection/>
    </xf>
    <xf numFmtId="0" fontId="3" fillId="0" borderId="13" xfId="21" applyFont="1" applyBorder="1" applyAlignment="1">
      <alignment horizontal="center" vertical="center"/>
      <protection/>
    </xf>
    <xf numFmtId="31" fontId="3" fillId="9" borderId="13" xfId="21" applyNumberFormat="1" applyFill="1" applyBorder="1">
      <alignment vertical="center"/>
      <protection/>
    </xf>
    <xf numFmtId="0" fontId="6" fillId="0" borderId="0" xfId="16" applyFill="1" applyAlignment="1">
      <alignment vertical="center" wrapText="1"/>
    </xf>
    <xf numFmtId="0" fontId="3" fillId="9" borderId="13" xfId="21" applyFill="1" applyBorder="1" applyAlignment="1">
      <alignment vertical="center" wrapText="1"/>
      <protection/>
    </xf>
    <xf numFmtId="185" fontId="3" fillId="9" borderId="13" xfId="21" applyNumberFormat="1" applyFill="1" applyBorder="1">
      <alignment vertical="center"/>
      <protection/>
    </xf>
    <xf numFmtId="14" fontId="3" fillId="9" borderId="13" xfId="21" applyNumberFormat="1" applyFill="1" applyBorder="1" quotePrefix="1">
      <alignment vertical="center"/>
      <protection/>
    </xf>
    <xf numFmtId="9" fontId="3" fillId="9" borderId="13" xfId="21" applyNumberFormat="1" applyFill="1" applyBorder="1">
      <alignment vertical="center"/>
      <protection/>
    </xf>
    <xf numFmtId="0" fontId="17" fillId="7" borderId="13" xfId="21" applyFont="1" applyFill="1" applyBorder="1" applyAlignment="1">
      <alignment vertical="center" wrapText="1"/>
      <protection/>
    </xf>
    <xf numFmtId="38" fontId="3" fillId="0" borderId="0" xfId="17" applyAlignment="1">
      <alignment vertical="center"/>
    </xf>
    <xf numFmtId="0" fontId="3" fillId="0" borderId="13" xfId="21" applyBorder="1" applyAlignment="1">
      <alignment horizontal="center" vertical="center"/>
      <protection/>
    </xf>
    <xf numFmtId="38" fontId="3" fillId="0" borderId="13" xfId="17" applyBorder="1" applyAlignment="1">
      <alignment vertical="center"/>
    </xf>
    <xf numFmtId="186" fontId="3" fillId="0" borderId="13" xfId="17" applyNumberFormat="1" applyBorder="1" applyAlignment="1">
      <alignment vertical="center"/>
    </xf>
    <xf numFmtId="0" fontId="3" fillId="7" borderId="13" xfId="21" applyFont="1" applyFill="1" applyBorder="1">
      <alignment vertical="center"/>
      <protection/>
    </xf>
    <xf numFmtId="0" fontId="3" fillId="9" borderId="13" xfId="21" applyFont="1" applyFill="1" applyBorder="1" applyAlignment="1" quotePrefix="1">
      <alignment vertical="center" wrapText="1"/>
      <protection/>
    </xf>
    <xf numFmtId="31" fontId="3" fillId="9" borderId="13" xfId="21" applyNumberFormat="1" applyFont="1" applyFill="1" applyBorder="1" applyAlignment="1">
      <alignment vertical="center" wrapText="1"/>
      <protection/>
    </xf>
    <xf numFmtId="0" fontId="3" fillId="8" borderId="13" xfId="21" applyFont="1" applyFill="1" applyBorder="1">
      <alignment vertical="center"/>
      <protection/>
    </xf>
    <xf numFmtId="187" fontId="3" fillId="9" borderId="13" xfId="21" applyNumberFormat="1" applyFill="1" applyBorder="1">
      <alignment vertical="center"/>
      <protection/>
    </xf>
    <xf numFmtId="49" fontId="3" fillId="9" borderId="13" xfId="21" applyNumberFormat="1" applyFont="1" applyFill="1" applyBorder="1">
      <alignment vertical="center"/>
      <protection/>
    </xf>
    <xf numFmtId="0" fontId="3" fillId="9" borderId="13" xfId="21" applyNumberFormat="1" applyFont="1" applyFill="1" applyBorder="1">
      <alignment vertical="center"/>
      <protection/>
    </xf>
    <xf numFmtId="0" fontId="3" fillId="9" borderId="13" xfId="21" applyNumberFormat="1" applyFont="1" applyFill="1" applyBorder="1" quotePrefix="1">
      <alignment vertical="center"/>
      <protection/>
    </xf>
    <xf numFmtId="0" fontId="3" fillId="0" borderId="13" xfId="21" applyNumberFormat="1" applyFont="1" applyBorder="1">
      <alignment vertical="center"/>
      <protection/>
    </xf>
    <xf numFmtId="14" fontId="17" fillId="7" borderId="13" xfId="21" applyNumberFormat="1" applyFont="1" applyFill="1" applyBorder="1" applyAlignment="1">
      <alignment vertical="center" wrapText="1"/>
      <protection/>
    </xf>
    <xf numFmtId="0" fontId="17" fillId="7" borderId="13" xfId="21" applyFont="1" applyFill="1" applyBorder="1">
      <alignment vertical="center"/>
      <protection/>
    </xf>
    <xf numFmtId="0" fontId="0" fillId="6" borderId="8"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16" xfId="0" applyFill="1" applyBorder="1" applyAlignment="1">
      <alignment vertical="top" wrapText="1"/>
    </xf>
    <xf numFmtId="0" fontId="3" fillId="6" borderId="17" xfId="21" applyFill="1" applyBorder="1" applyAlignment="1">
      <alignment vertical="top" wrapText="1"/>
      <protection/>
    </xf>
    <xf numFmtId="0" fontId="0" fillId="0" borderId="17" xfId="0" applyBorder="1" applyAlignment="1">
      <alignment vertical="top" wrapText="1"/>
    </xf>
    <xf numFmtId="0" fontId="0" fillId="0" borderId="0" xfId="0" applyAlignment="1">
      <alignment vertical="top" wrapText="1"/>
    </xf>
    <xf numFmtId="0" fontId="0" fillId="6" borderId="7" xfId="0" applyFill="1" applyBorder="1" applyAlignment="1">
      <alignment vertical="top" wrapText="1"/>
    </xf>
    <xf numFmtId="0" fontId="3" fillId="0" borderId="0" xfId="21" applyFont="1" applyAlignment="1">
      <alignment vertical="center"/>
      <protection/>
    </xf>
    <xf numFmtId="179" fontId="3" fillId="0" borderId="0" xfId="21" applyNumberFormat="1">
      <alignment vertical="center"/>
      <protection/>
    </xf>
    <xf numFmtId="0" fontId="3" fillId="2" borderId="18" xfId="21" applyFont="1" applyFill="1" applyBorder="1" applyAlignment="1">
      <alignment vertical="center"/>
      <protection/>
    </xf>
    <xf numFmtId="0" fontId="3" fillId="2" borderId="18" xfId="21" applyFill="1" applyBorder="1" applyAlignment="1">
      <alignment vertical="center"/>
      <protection/>
    </xf>
    <xf numFmtId="0" fontId="3" fillId="2" borderId="19" xfId="21" applyFill="1" applyBorder="1" applyAlignment="1">
      <alignment vertical="center"/>
      <protection/>
    </xf>
    <xf numFmtId="0" fontId="3" fillId="2" borderId="18" xfId="21" applyFill="1" applyBorder="1" applyAlignment="1">
      <alignment vertical="center" wrapText="1"/>
      <protection/>
    </xf>
    <xf numFmtId="0" fontId="3" fillId="2" borderId="19" xfId="21" applyFill="1" applyBorder="1" applyAlignment="1">
      <alignment vertical="center" wrapText="1"/>
      <protection/>
    </xf>
    <xf numFmtId="0" fontId="3" fillId="5" borderId="20" xfId="21" applyFont="1" applyFill="1" applyBorder="1" applyAlignment="1">
      <alignment vertical="center"/>
      <protection/>
    </xf>
    <xf numFmtId="0" fontId="3" fillId="0" borderId="20" xfId="21" applyBorder="1" applyAlignment="1">
      <alignment vertical="center"/>
      <protection/>
    </xf>
    <xf numFmtId="0" fontId="3" fillId="0" borderId="21" xfId="21" applyBorder="1" applyAlignment="1">
      <alignment vertical="center"/>
      <protection/>
    </xf>
    <xf numFmtId="0" fontId="8" fillId="6" borderId="17" xfId="21" applyFont="1" applyFill="1" applyBorder="1" applyAlignment="1">
      <alignment vertical="top" wrapText="1"/>
      <protection/>
    </xf>
    <xf numFmtId="0" fontId="3" fillId="6" borderId="0" xfId="21" applyFill="1" applyBorder="1" applyAlignment="1">
      <alignment vertical="top" wrapText="1"/>
      <protection/>
    </xf>
    <xf numFmtId="0" fontId="0" fillId="6" borderId="22" xfId="0" applyFill="1" applyBorder="1" applyAlignment="1">
      <alignment vertical="top" wrapText="1"/>
    </xf>
    <xf numFmtId="0" fontId="0" fillId="6" borderId="14" xfId="0" applyFont="1" applyFill="1" applyBorder="1" applyAlignment="1">
      <alignment vertical="top" wrapText="1"/>
    </xf>
    <xf numFmtId="0" fontId="0" fillId="6" borderId="15" xfId="0" applyFont="1" applyFill="1" applyBorder="1" applyAlignment="1">
      <alignment vertical="top" wrapText="1"/>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left" vertical="center" shrinkToFit="1"/>
    </xf>
    <xf numFmtId="0" fontId="0" fillId="0" borderId="10" xfId="0" applyFill="1" applyBorder="1" applyAlignment="1">
      <alignment vertical="center" shrinkToFit="1"/>
    </xf>
    <xf numFmtId="9" fontId="0" fillId="0" borderId="10" xfId="0" applyNumberFormat="1" applyFill="1" applyBorder="1" applyAlignment="1">
      <alignment horizontal="left" vertical="center" wrapText="1"/>
    </xf>
    <xf numFmtId="10" fontId="0" fillId="0" borderId="10" xfId="0" applyNumberFormat="1" applyFill="1" applyBorder="1" applyAlignment="1">
      <alignment horizontal="left" vertical="center" wrapText="1"/>
    </xf>
    <xf numFmtId="11" fontId="0" fillId="0" borderId="10" xfId="0" applyNumberFormat="1" applyFill="1" applyBorder="1" applyAlignment="1">
      <alignment horizontal="left" vertical="center" wrapText="1"/>
    </xf>
    <xf numFmtId="0" fontId="8" fillId="6" borderId="0" xfId="21" applyFont="1" applyFill="1" applyAlignment="1">
      <alignment vertical="top" wrapText="1"/>
      <protection/>
    </xf>
    <xf numFmtId="0" fontId="0" fillId="6" borderId="0" xfId="0" applyFill="1" applyAlignment="1">
      <alignment vertical="top" wrapText="1"/>
    </xf>
    <xf numFmtId="0" fontId="0" fillId="0" borderId="23" xfId="0" applyFill="1" applyBorder="1" applyAlignment="1">
      <alignment horizontal="left" vertical="center" wrapText="1"/>
    </xf>
    <xf numFmtId="0" fontId="0" fillId="0" borderId="24" xfId="0" applyBorder="1" applyAlignment="1">
      <alignment vertical="center"/>
    </xf>
    <xf numFmtId="0" fontId="9" fillId="6"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 fillId="6" borderId="12" xfId="21" applyFont="1" applyFill="1" applyBorder="1" applyAlignment="1">
      <alignment vertical="center" wrapText="1"/>
      <protection/>
    </xf>
    <xf numFmtId="0" fontId="0" fillId="6" borderId="12" xfId="0" applyFill="1" applyBorder="1" applyAlignment="1">
      <alignment vertical="center" wrapText="1"/>
    </xf>
    <xf numFmtId="0" fontId="3" fillId="8" borderId="13" xfId="21" applyFont="1" applyFill="1" applyBorder="1" applyAlignment="1" quotePrefix="1">
      <alignment vertical="center"/>
      <protection/>
    </xf>
    <xf numFmtId="0" fontId="0" fillId="8" borderId="13" xfId="0" applyFill="1" applyBorder="1" applyAlignment="1">
      <alignment vertical="center"/>
    </xf>
    <xf numFmtId="0" fontId="13" fillId="6" borderId="12" xfId="0" applyFont="1" applyFill="1" applyBorder="1" applyAlignment="1">
      <alignment vertical="top" wrapText="1"/>
    </xf>
    <xf numFmtId="0" fontId="3" fillId="6" borderId="12" xfId="21" applyFont="1" applyFill="1" applyBorder="1" applyAlignment="1">
      <alignment vertical="top" wrapText="1"/>
      <protection/>
    </xf>
    <xf numFmtId="0" fontId="3" fillId="8" borderId="13" xfId="21" applyFont="1" applyFill="1" applyBorder="1" applyAlignment="1">
      <alignment horizontal="center" vertical="center"/>
      <protection/>
    </xf>
    <xf numFmtId="0" fontId="3" fillId="10" borderId="0" xfId="21" applyFont="1" applyFill="1" applyAlignment="1">
      <alignment vertical="top" wrapText="1"/>
      <protection/>
    </xf>
    <xf numFmtId="0" fontId="0" fillId="0" borderId="0" xfId="0" applyAlignment="1">
      <alignment/>
    </xf>
    <xf numFmtId="0" fontId="3" fillId="2" borderId="19" xfId="21" applyFont="1" applyFill="1" applyBorder="1" applyAlignment="1">
      <alignment vertical="top" wrapText="1"/>
      <protection/>
    </xf>
    <xf numFmtId="0" fontId="3" fillId="2" borderId="0" xfId="21" applyFill="1" applyBorder="1" applyAlignment="1">
      <alignment vertical="top" wrapText="1"/>
      <protection/>
    </xf>
    <xf numFmtId="0" fontId="0" fillId="0" borderId="19" xfId="0" applyBorder="1" applyAlignment="1">
      <alignment vertical="top" wrapText="1"/>
    </xf>
    <xf numFmtId="0" fontId="3" fillId="8" borderId="0" xfId="21" applyFont="1" applyFill="1" applyAlignment="1" quotePrefix="1">
      <alignment vertical="center" wrapText="1"/>
      <protection/>
    </xf>
    <xf numFmtId="0" fontId="0" fillId="8" borderId="0" xfId="0" applyFill="1" applyAlignment="1">
      <alignment vertical="center" wrapText="1"/>
    </xf>
    <xf numFmtId="0" fontId="3" fillId="6" borderId="28" xfId="21" applyFill="1" applyBorder="1" applyAlignment="1">
      <alignment vertical="center" wrapText="1"/>
      <protection/>
    </xf>
    <xf numFmtId="0" fontId="3" fillId="6" borderId="17" xfId="21" applyFill="1" applyBorder="1" applyAlignment="1">
      <alignment vertical="center" wrapText="1"/>
      <protection/>
    </xf>
    <xf numFmtId="0" fontId="15" fillId="2" borderId="18" xfId="21" applyFont="1" applyFill="1" applyBorder="1" applyAlignment="1">
      <alignment vertical="center" wrapText="1"/>
      <protection/>
    </xf>
    <xf numFmtId="0" fontId="3" fillId="6" borderId="11" xfId="0" applyFont="1" applyFill="1" applyBorder="1" applyAlignment="1">
      <alignment vertical="center" wrapText="1"/>
    </xf>
    <xf numFmtId="0" fontId="9" fillId="6" borderId="11" xfId="0" applyFont="1" applyFill="1" applyBorder="1" applyAlignment="1">
      <alignment horizontal="center" vertical="center" wrapText="1"/>
    </xf>
    <xf numFmtId="0" fontId="3" fillId="10" borderId="0" xfId="21" applyFont="1" applyFill="1" applyAlignment="1">
      <alignment horizontal="center" vertical="center"/>
      <protection/>
    </xf>
    <xf numFmtId="0" fontId="0" fillId="10" borderId="0" xfId="0" applyFill="1" applyAlignment="1">
      <alignment vertical="top" wrapText="1"/>
    </xf>
    <xf numFmtId="0" fontId="3" fillId="7" borderId="0" xfId="21" applyFill="1" applyAlignment="1">
      <alignment vertical="center"/>
      <protection/>
    </xf>
    <xf numFmtId="0" fontId="0" fillId="0" borderId="0" xfId="0" applyAlignment="1">
      <alignment vertical="center"/>
    </xf>
    <xf numFmtId="0" fontId="0" fillId="6" borderId="11" xfId="0" applyFill="1" applyBorder="1" applyAlignment="1">
      <alignment vertical="center" wrapText="1"/>
    </xf>
    <xf numFmtId="0" fontId="3" fillId="6" borderId="17" xfId="21" applyFont="1" applyFill="1" applyBorder="1" applyAlignment="1">
      <alignment vertical="top" wrapText="1"/>
      <protection/>
    </xf>
    <xf numFmtId="0" fontId="3" fillId="0" borderId="13" xfId="21" applyFont="1" applyBorder="1" applyAlignment="1" quotePrefix="1">
      <alignment vertical="center" shrinkToFit="1"/>
      <protection/>
    </xf>
    <xf numFmtId="0" fontId="0" fillId="0" borderId="13" xfId="0" applyBorder="1" applyAlignment="1">
      <alignment vertical="center" shrinkToFit="1"/>
    </xf>
    <xf numFmtId="0" fontId="3" fillId="10" borderId="13" xfId="21" applyFont="1" applyFill="1" applyBorder="1" applyAlignment="1">
      <alignment vertical="center" wrapText="1"/>
      <protection/>
    </xf>
    <xf numFmtId="0" fontId="0" fillId="10" borderId="13" xfId="0" applyFill="1" applyBorder="1" applyAlignment="1">
      <alignment vertical="center" wrapText="1"/>
    </xf>
    <xf numFmtId="0" fontId="3" fillId="0" borderId="0" xfId="21" applyFont="1" applyAlignment="1">
      <alignment vertical="center" wrapText="1"/>
      <protection/>
    </xf>
    <xf numFmtId="0" fontId="0" fillId="0" borderId="0" xfId="0" applyAlignment="1">
      <alignment vertical="center" wrapText="1"/>
    </xf>
    <xf numFmtId="0" fontId="3" fillId="7" borderId="13" xfId="21" applyFont="1" applyFill="1" applyBorder="1" applyAlignment="1" quotePrefix="1">
      <alignment vertical="center" shrinkToFit="1"/>
      <protection/>
    </xf>
    <xf numFmtId="0" fontId="0" fillId="7" borderId="13" xfId="0" applyFill="1" applyBorder="1" applyAlignment="1">
      <alignment vertical="center" shrinkToFit="1"/>
    </xf>
    <xf numFmtId="0" fontId="3" fillId="0" borderId="29" xfId="21" applyFont="1" applyBorder="1" applyAlignment="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3" fillId="0" borderId="0" xfId="21" applyFont="1" applyFill="1" applyAlignment="1">
      <alignment vertical="center" wrapText="1"/>
      <protection/>
    </xf>
    <xf numFmtId="0" fontId="0" fillId="10" borderId="13" xfId="0" applyFill="1" applyBorder="1" applyAlignment="1">
      <alignment vertical="center"/>
    </xf>
    <xf numFmtId="0" fontId="3" fillId="10" borderId="32" xfId="21" applyFont="1" applyFill="1" applyBorder="1" applyAlignment="1">
      <alignment vertical="center" wrapText="1"/>
      <protection/>
    </xf>
    <xf numFmtId="0" fontId="0" fillId="10" borderId="33" xfId="0" applyFill="1" applyBorder="1" applyAlignment="1">
      <alignment vertical="center" wrapText="1"/>
    </xf>
    <xf numFmtId="0" fontId="8" fillId="6" borderId="28" xfId="21" applyFont="1" applyFill="1" applyBorder="1" applyAlignment="1">
      <alignment vertical="center" wrapText="1"/>
      <protection/>
    </xf>
    <xf numFmtId="0" fontId="3" fillId="8" borderId="0" xfId="21" applyFont="1" applyFill="1" applyAlignment="1" quotePrefix="1">
      <alignment vertical="center"/>
      <protection/>
    </xf>
    <xf numFmtId="0" fontId="0" fillId="8" borderId="0" xfId="0" applyFill="1" applyAlignment="1">
      <alignment vertical="center"/>
    </xf>
    <xf numFmtId="0" fontId="3" fillId="10" borderId="13" xfId="21" applyFont="1" applyFill="1" applyBorder="1" applyAlignment="1">
      <alignment vertical="center"/>
      <protection/>
    </xf>
    <xf numFmtId="0" fontId="0" fillId="0" borderId="13" xfId="0" applyBorder="1" applyAlignment="1">
      <alignment vertical="center"/>
    </xf>
    <xf numFmtId="0" fontId="0" fillId="0" borderId="13" xfId="0" applyBorder="1" applyAlignment="1">
      <alignment vertical="center" wrapText="1"/>
    </xf>
    <xf numFmtId="0" fontId="3" fillId="8" borderId="29" xfId="21" applyFont="1" applyFill="1" applyBorder="1" applyAlignment="1" quotePrefix="1">
      <alignment vertical="center"/>
      <protection/>
    </xf>
    <xf numFmtId="0" fontId="3" fillId="8" borderId="13" xfId="21" applyFont="1" applyFill="1" applyBorder="1" applyAlignment="1" quotePrefix="1">
      <alignment vertical="center" wrapText="1" shrinkToFit="1"/>
      <protection/>
    </xf>
    <xf numFmtId="0" fontId="0" fillId="8" borderId="13" xfId="0" applyFill="1" applyBorder="1" applyAlignment="1">
      <alignment vertical="center" wrapText="1" shrinkToFit="1"/>
    </xf>
    <xf numFmtId="0" fontId="3" fillId="6" borderId="34" xfId="21" applyFont="1" applyFill="1" applyBorder="1" applyAlignment="1">
      <alignment vertical="top" wrapText="1"/>
      <protection/>
    </xf>
    <xf numFmtId="0" fontId="0" fillId="0" borderId="34" xfId="0" applyBorder="1" applyAlignment="1">
      <alignment vertical="top" wrapText="1"/>
    </xf>
    <xf numFmtId="0" fontId="0" fillId="0" borderId="0" xfId="0" applyBorder="1" applyAlignment="1">
      <alignment vertical="top" wrapText="1"/>
    </xf>
    <xf numFmtId="0" fontId="3" fillId="6" borderId="34" xfId="0" applyFont="1" applyFill="1" applyBorder="1" applyAlignment="1">
      <alignment vertical="top" wrapText="1"/>
    </xf>
    <xf numFmtId="0" fontId="3" fillId="6" borderId="0" xfId="0" applyFont="1" applyFill="1" applyBorder="1" applyAlignment="1">
      <alignment vertical="top" wrapText="1"/>
    </xf>
    <xf numFmtId="0" fontId="3" fillId="6" borderId="25" xfId="0" applyFont="1" applyFill="1" applyBorder="1" applyAlignment="1">
      <alignment/>
    </xf>
    <xf numFmtId="0" fontId="0" fillId="0" borderId="27" xfId="0" applyBorder="1" applyAlignment="1">
      <alignment/>
    </xf>
    <xf numFmtId="0" fontId="3" fillId="6" borderId="25" xfId="0" applyFont="1" applyFill="1" applyBorder="1" applyAlignment="1">
      <alignment horizontal="left"/>
    </xf>
    <xf numFmtId="0" fontId="11" fillId="6" borderId="25" xfId="0" applyFont="1" applyFill="1" applyBorder="1" applyAlignment="1">
      <alignment horizontal="center"/>
    </xf>
    <xf numFmtId="0" fontId="3" fillId="2" borderId="18" xfId="21" applyFont="1" applyFill="1" applyBorder="1" applyAlignment="1">
      <alignment vertical="center" wrapText="1"/>
      <protection/>
    </xf>
    <xf numFmtId="0" fontId="0" fillId="6" borderId="0" xfId="0" applyFill="1" applyBorder="1" applyAlignment="1">
      <alignment vertical="top" wrapText="1"/>
    </xf>
    <xf numFmtId="0" fontId="0" fillId="6" borderId="34" xfId="0" applyFill="1" applyBorder="1" applyAlignment="1">
      <alignment vertical="top" wrapText="1"/>
    </xf>
    <xf numFmtId="179" fontId="3" fillId="8" borderId="0" xfId="21" applyNumberFormat="1" applyFont="1" applyFill="1" applyAlignment="1" quotePrefix="1">
      <alignment vertical="center"/>
      <protection/>
    </xf>
    <xf numFmtId="14" fontId="3" fillId="7" borderId="13" xfId="21" applyNumberFormat="1" applyFill="1" applyBorder="1" applyAlignment="1">
      <alignment vertical="center" wrapText="1"/>
      <protection/>
    </xf>
    <xf numFmtId="0" fontId="0" fillId="7" borderId="13" xfId="0" applyFill="1" applyBorder="1" applyAlignment="1">
      <alignment vertical="center" wrapText="1"/>
    </xf>
    <xf numFmtId="0" fontId="3" fillId="7" borderId="13" xfId="21" applyFont="1" applyFill="1" applyBorder="1" applyAlignment="1">
      <alignment horizontal="center" vertical="center" wrapText="1"/>
      <protection/>
    </xf>
    <xf numFmtId="0" fontId="3" fillId="9" borderId="0" xfId="21" applyFont="1" applyFill="1" applyAlignment="1">
      <alignment horizontal="center" vertical="center"/>
      <protection/>
    </xf>
    <xf numFmtId="0" fontId="3" fillId="7" borderId="29" xfId="21" applyFill="1" applyBorder="1" applyAlignment="1">
      <alignment vertical="center"/>
      <protection/>
    </xf>
    <xf numFmtId="0" fontId="3" fillId="7" borderId="31" xfId="21" applyFill="1" applyBorder="1" applyAlignment="1">
      <alignmen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Excel関数フォーム"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CELL&#38306;&#25968;!A1" /><Relationship Id="rId3" Type="http://schemas.openxmlformats.org/officeDocument/2006/relationships/hyperlink" Target="#CELL&#38306;&#25968;!A1" /></Relationships>
</file>

<file path=xl/drawings/_rels/drawing10.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NA&#38306;&#25968;" /></Relationships>
</file>

<file path=xl/drawings/_rels/drawing11.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NONTEXT&#38306;&#25968;" /></Relationships>
</file>

<file path=xl/drawings/_rels/drawing12.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NUMBER&#38306;&#25968;" /></Relationships>
</file>

<file path=xl/drawings/_rels/drawing13.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ODD&#38306;&#25968;" /></Relationships>
</file>

<file path=xl/drawings/_rels/drawing14.xml.rels><?xml version="1.0" encoding="utf-8" standalone="yes"?><Relationships xmlns="http://schemas.openxmlformats.org/package/2006/relationships"><Relationship Id="rId1" Type="http://schemas.openxmlformats.org/officeDocument/2006/relationships/hyperlink" Target="#INDEX" /></Relationships>
</file>

<file path=xl/drawings/_rels/drawing15.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TEXT&#38306;&#25968;" /></Relationships>
</file>

<file path=xl/drawings/_rels/drawing16.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N&#38306;&#25968;!B1" /></Relationships>
</file>

<file path=xl/drawings/_rels/drawing17.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NA&#38306;&#25968;!B1" /></Relationships>
</file>

<file path=xl/drawings/_rels/drawing18.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PHONETIC&#38306;&#25968;!A1"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ERROR.TYPE&#38306;&#25968;!A1" /></Relationships>
</file>

<file path=xl/drawings/_rels/drawing3.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INFO&#38306;&#25968;!A1" /></Relationships>
</file>

<file path=xl/drawings/_rels/drawing4.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TYPE&#38306;&#25968;!A1" /></Relationships>
</file>

<file path=xl/drawings/_rels/drawing5.xml.rels><?xml version="1.0" encoding="utf-8" standalone="yes"?><Relationships xmlns="http://schemas.openxmlformats.org/package/2006/relationships"><Relationship Id="rId1" Type="http://schemas.openxmlformats.org/officeDocument/2006/relationships/hyperlink" Target="#&#24773;&#22577;&#38306;&#25968;&#19968;&#35239;!A1" /><Relationship Id="rId2" Type="http://schemas.openxmlformats.org/officeDocument/2006/relationships/hyperlink" Target="#ISBLANK&#38306;&#25968;" /><Relationship Id="rId3"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ERR&#38306;&#25968;" /></Relationships>
</file>

<file path=xl/drawings/_rels/drawing7.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ERROR&#38306;&#25968;" /></Relationships>
</file>

<file path=xl/drawings/_rels/drawing8.xml.rels><?xml version="1.0" encoding="utf-8" standalone="yes"?><Relationships xmlns="http://schemas.openxmlformats.org/package/2006/relationships"><Relationship Id="rId1" Type="http://schemas.openxmlformats.org/officeDocument/2006/relationships/hyperlink" Target="#INDEX" /></Relationships>
</file>

<file path=xl/drawings/_rels/drawing9.xml.rels><?xml version="1.0" encoding="utf-8" standalone="yes"?><Relationships xmlns="http://schemas.openxmlformats.org/package/2006/relationships"><Relationship Id="rId1" Type="http://schemas.openxmlformats.org/officeDocument/2006/relationships/hyperlink" Target="#INDEX" /><Relationship Id="rId2" Type="http://schemas.openxmlformats.org/officeDocument/2006/relationships/hyperlink" Target="#ISLOGICAL&#38306;&#25968;"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41</xdr:row>
      <xdr:rowOff>28575</xdr:rowOff>
    </xdr:from>
    <xdr:to>
      <xdr:col>0</xdr:col>
      <xdr:colOff>419100</xdr:colOff>
      <xdr:row>44</xdr:row>
      <xdr:rowOff>28575</xdr:rowOff>
    </xdr:to>
    <xdr:sp>
      <xdr:nvSpPr>
        <xdr:cNvPr id="2" name="AutoShape 2">
          <a:hlinkClick r:id="rId2"/>
        </xdr:cNvPr>
        <xdr:cNvSpPr>
          <a:spLocks/>
        </xdr:cNvSpPr>
      </xdr:nvSpPr>
      <xdr:spPr>
        <a:xfrm>
          <a:off x="76200" y="8601075"/>
          <a:ext cx="342900" cy="5143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0</xdr:col>
      <xdr:colOff>76200</xdr:colOff>
      <xdr:row>84</xdr:row>
      <xdr:rowOff>28575</xdr:rowOff>
    </xdr:from>
    <xdr:to>
      <xdr:col>0</xdr:col>
      <xdr:colOff>419100</xdr:colOff>
      <xdr:row>87</xdr:row>
      <xdr:rowOff>28575</xdr:rowOff>
    </xdr:to>
    <xdr:sp>
      <xdr:nvSpPr>
        <xdr:cNvPr id="3" name="AutoShape 3">
          <a:hlinkClick r:id="rId3"/>
        </xdr:cNvPr>
        <xdr:cNvSpPr>
          <a:spLocks/>
        </xdr:cNvSpPr>
      </xdr:nvSpPr>
      <xdr:spPr>
        <a:xfrm>
          <a:off x="76200" y="18202275"/>
          <a:ext cx="342900" cy="45720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533400</xdr:colOff>
      <xdr:row>21</xdr:row>
      <xdr:rowOff>200025</xdr:rowOff>
    </xdr:to>
    <xdr:sp>
      <xdr:nvSpPr>
        <xdr:cNvPr id="2" name="AutoShape 2">
          <a:hlinkClick r:id="rId2"/>
        </xdr:cNvPr>
        <xdr:cNvSpPr>
          <a:spLocks/>
        </xdr:cNvSpPr>
      </xdr:nvSpPr>
      <xdr:spPr>
        <a:xfrm>
          <a:off x="76200" y="4048125"/>
          <a:ext cx="457200"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28575</xdr:colOff>
      <xdr:row>45</xdr:row>
      <xdr:rowOff>57150</xdr:rowOff>
    </xdr:from>
    <xdr:to>
      <xdr:col>0</xdr:col>
      <xdr:colOff>514350</xdr:colOff>
      <xdr:row>46</xdr:row>
      <xdr:rowOff>133350</xdr:rowOff>
    </xdr:to>
    <xdr:sp>
      <xdr:nvSpPr>
        <xdr:cNvPr id="2" name="AutoShape 2">
          <a:hlinkClick r:id="rId2"/>
        </xdr:cNvPr>
        <xdr:cNvSpPr>
          <a:spLocks/>
        </xdr:cNvSpPr>
      </xdr:nvSpPr>
      <xdr:spPr>
        <a:xfrm>
          <a:off x="28575" y="8648700"/>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561975</xdr:colOff>
      <xdr:row>21</xdr:row>
      <xdr:rowOff>200025</xdr:rowOff>
    </xdr:to>
    <xdr:sp>
      <xdr:nvSpPr>
        <xdr:cNvPr id="2" name="AutoShape 2">
          <a:hlinkClick r:id="rId2"/>
        </xdr:cNvPr>
        <xdr:cNvSpPr>
          <a:spLocks/>
        </xdr:cNvSpPr>
      </xdr:nvSpPr>
      <xdr:spPr>
        <a:xfrm>
          <a:off x="76200" y="4048125"/>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19050</xdr:colOff>
      <xdr:row>43</xdr:row>
      <xdr:rowOff>161925</xdr:rowOff>
    </xdr:from>
    <xdr:to>
      <xdr:col>0</xdr:col>
      <xdr:colOff>504825</xdr:colOff>
      <xdr:row>45</xdr:row>
      <xdr:rowOff>66675</xdr:rowOff>
    </xdr:to>
    <xdr:sp>
      <xdr:nvSpPr>
        <xdr:cNvPr id="2" name="AutoShape 2">
          <a:hlinkClick r:id="rId2"/>
        </xdr:cNvPr>
        <xdr:cNvSpPr>
          <a:spLocks/>
        </xdr:cNvSpPr>
      </xdr:nvSpPr>
      <xdr:spPr>
        <a:xfrm>
          <a:off x="19050" y="8296275"/>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21</xdr:row>
      <xdr:rowOff>161925</xdr:rowOff>
    </xdr:from>
    <xdr:to>
      <xdr:col>0</xdr:col>
      <xdr:colOff>561975</xdr:colOff>
      <xdr:row>22</xdr:row>
      <xdr:rowOff>200025</xdr:rowOff>
    </xdr:to>
    <xdr:sp>
      <xdr:nvSpPr>
        <xdr:cNvPr id="2" name="AutoShape 2"/>
        <xdr:cNvSpPr>
          <a:spLocks/>
        </xdr:cNvSpPr>
      </xdr:nvSpPr>
      <xdr:spPr>
        <a:xfrm>
          <a:off x="76200" y="4257675"/>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561975</xdr:colOff>
      <xdr:row>21</xdr:row>
      <xdr:rowOff>200025</xdr:rowOff>
    </xdr:to>
    <xdr:sp>
      <xdr:nvSpPr>
        <xdr:cNvPr id="2" name="AutoShape 2">
          <a:hlinkClick r:id="rId2"/>
        </xdr:cNvPr>
        <xdr:cNvSpPr>
          <a:spLocks/>
        </xdr:cNvSpPr>
      </xdr:nvSpPr>
      <xdr:spPr>
        <a:xfrm>
          <a:off x="76200" y="4048125"/>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47625</xdr:colOff>
      <xdr:row>35</xdr:row>
      <xdr:rowOff>66675</xdr:rowOff>
    </xdr:from>
    <xdr:to>
      <xdr:col>0</xdr:col>
      <xdr:colOff>381000</xdr:colOff>
      <xdr:row>36</xdr:row>
      <xdr:rowOff>142875</xdr:rowOff>
    </xdr:to>
    <xdr:sp>
      <xdr:nvSpPr>
        <xdr:cNvPr id="2" name="AutoShape 2">
          <a:hlinkClick r:id="rId2"/>
        </xdr:cNvPr>
        <xdr:cNvSpPr>
          <a:spLocks/>
        </xdr:cNvSpPr>
      </xdr:nvSpPr>
      <xdr:spPr>
        <a:xfrm>
          <a:off x="47625" y="6848475"/>
          <a:ext cx="333375" cy="22860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47625</xdr:colOff>
      <xdr:row>40</xdr:row>
      <xdr:rowOff>9525</xdr:rowOff>
    </xdr:from>
    <xdr:to>
      <xdr:col>0</xdr:col>
      <xdr:colOff>381000</xdr:colOff>
      <xdr:row>41</xdr:row>
      <xdr:rowOff>85725</xdr:rowOff>
    </xdr:to>
    <xdr:sp>
      <xdr:nvSpPr>
        <xdr:cNvPr id="2" name="AutoShape 2">
          <a:hlinkClick r:id="rId2"/>
        </xdr:cNvPr>
        <xdr:cNvSpPr>
          <a:spLocks/>
        </xdr:cNvSpPr>
      </xdr:nvSpPr>
      <xdr:spPr>
        <a:xfrm>
          <a:off x="47625" y="7915275"/>
          <a:ext cx="333375" cy="22860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47625</xdr:colOff>
      <xdr:row>51</xdr:row>
      <xdr:rowOff>28575</xdr:rowOff>
    </xdr:from>
    <xdr:to>
      <xdr:col>0</xdr:col>
      <xdr:colOff>381000</xdr:colOff>
      <xdr:row>52</xdr:row>
      <xdr:rowOff>104775</xdr:rowOff>
    </xdr:to>
    <xdr:sp>
      <xdr:nvSpPr>
        <xdr:cNvPr id="2" name="AutoShape 2">
          <a:hlinkClick r:id="rId2"/>
        </xdr:cNvPr>
        <xdr:cNvSpPr>
          <a:spLocks/>
        </xdr:cNvSpPr>
      </xdr:nvSpPr>
      <xdr:spPr>
        <a:xfrm>
          <a:off x="47625" y="932497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0</xdr:colOff>
      <xdr:row>23</xdr:row>
      <xdr:rowOff>200025</xdr:rowOff>
    </xdr:from>
    <xdr:to>
      <xdr:col>4</xdr:col>
      <xdr:colOff>1247775</xdr:colOff>
      <xdr:row>32</xdr:row>
      <xdr:rowOff>19050</xdr:rowOff>
    </xdr:to>
    <xdr:grpSp>
      <xdr:nvGrpSpPr>
        <xdr:cNvPr id="3" name="Group 9"/>
        <xdr:cNvGrpSpPr>
          <a:grpSpLocks/>
        </xdr:cNvGrpSpPr>
      </xdr:nvGrpSpPr>
      <xdr:grpSpPr>
        <a:xfrm>
          <a:off x="685800" y="4752975"/>
          <a:ext cx="5391150" cy="1552575"/>
          <a:chOff x="72" y="506"/>
          <a:chExt cx="536" cy="163"/>
        </a:xfrm>
        <a:solidFill>
          <a:srgbClr val="FFFFFF"/>
        </a:solidFill>
      </xdr:grpSpPr>
      <xdr:grpSp>
        <xdr:nvGrpSpPr>
          <xdr:cNvPr id="4" name="Group 7"/>
          <xdr:cNvGrpSpPr>
            <a:grpSpLocks/>
          </xdr:cNvGrpSpPr>
        </xdr:nvGrpSpPr>
        <xdr:grpSpPr>
          <a:xfrm>
            <a:off x="72" y="506"/>
            <a:ext cx="536" cy="163"/>
            <a:chOff x="72" y="506"/>
            <a:chExt cx="536" cy="163"/>
          </a:xfrm>
          <a:solidFill>
            <a:srgbClr val="FFFFFF"/>
          </a:solidFill>
        </xdr:grpSpPr>
        <xdr:sp>
          <xdr:nvSpPr>
            <xdr:cNvPr id="5" name="TextBox 4"/>
            <xdr:cNvSpPr txBox="1">
              <a:spLocks noChangeArrowheads="1"/>
            </xdr:cNvSpPr>
          </xdr:nvSpPr>
          <xdr:spPr>
            <a:xfrm>
              <a:off x="72" y="506"/>
              <a:ext cx="536" cy="16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PHONETIC関数は、入力時の漢字の読み方が反映されます。
一度入力した読みを変更するには、[</a:t>
              </a:r>
              <a:r>
                <a:rPr lang="en-US" cap="none" sz="1100" b="1" i="0" u="none" baseline="0">
                  <a:latin typeface="ＭＳ Ｐゴシック"/>
                  <a:ea typeface="ＭＳ Ｐゴシック"/>
                  <a:cs typeface="ＭＳ Ｐゴシック"/>
                </a:rPr>
                <a:t>メニューバー</a:t>
              </a:r>
              <a:r>
                <a:rPr lang="en-US" cap="none" sz="1100" b="0" i="0" u="none" baseline="0">
                  <a:latin typeface="ＭＳ Ｐゴシック"/>
                  <a:ea typeface="ＭＳ Ｐゴシック"/>
                  <a:cs typeface="ＭＳ Ｐゴシック"/>
                </a:rPr>
                <a:t>]の[</a:t>
              </a:r>
              <a:r>
                <a:rPr lang="en-US" cap="none" sz="1100" b="1" i="0" u="none" baseline="0">
                  <a:latin typeface="ＭＳ Ｐゴシック"/>
                  <a:ea typeface="ＭＳ Ｐゴシック"/>
                  <a:cs typeface="ＭＳ Ｐゴシック"/>
                </a:rPr>
                <a:t>書式</a:t>
              </a:r>
              <a:r>
                <a:rPr lang="en-US" cap="none" sz="1100" b="0" i="0" u="none" baseline="0">
                  <a:latin typeface="ＭＳ Ｐゴシック"/>
                  <a:ea typeface="ＭＳ Ｐゴシック"/>
                  <a:cs typeface="ＭＳ Ｐゴシック"/>
                </a:rPr>
                <a:t>]-[</a:t>
              </a:r>
              <a:r>
                <a:rPr lang="en-US" cap="none" sz="1100" b="1" i="0" u="none" baseline="0">
                  <a:latin typeface="ＭＳ Ｐゴシック"/>
                  <a:ea typeface="ＭＳ Ｐゴシック"/>
                  <a:cs typeface="ＭＳ Ｐゴシック"/>
                </a:rPr>
                <a:t>ふりがな</a:t>
              </a:r>
              <a:r>
                <a:rPr lang="en-US" cap="none" sz="1100" b="0" i="0" u="none" baseline="0">
                  <a:latin typeface="ＭＳ Ｐゴシック"/>
                  <a:ea typeface="ＭＳ Ｐゴシック"/>
                  <a:cs typeface="ＭＳ Ｐゴシック"/>
                </a:rPr>
                <a:t>]-[</a:t>
              </a:r>
              <a:r>
                <a:rPr lang="en-US" cap="none" sz="1100" b="1" i="0" u="none" baseline="0">
                  <a:latin typeface="ＭＳ Ｐゴシック"/>
                  <a:ea typeface="ＭＳ Ｐゴシック"/>
                  <a:cs typeface="ＭＳ Ｐゴシック"/>
                </a:rPr>
                <a:t>編集</a:t>
              </a:r>
              <a:r>
                <a:rPr lang="en-US" cap="none" sz="1100" b="0" i="0" u="none" baseline="0">
                  <a:latin typeface="ＭＳ Ｐゴシック"/>
                  <a:ea typeface="ＭＳ Ｐゴシック"/>
                  <a:cs typeface="ＭＳ Ｐゴシック"/>
                </a:rPr>
                <a:t>]を選択します。
セルB23のフリガナが「ニイジュク」の場合は、セルB23を選択してからフリガナの編集を行います。
</a:t>
              </a:r>
            </a:p>
          </xdr:txBody>
        </xdr:sp>
        <xdr:pic>
          <xdr:nvPicPr>
            <xdr:cNvPr id="6" name="Picture 5"/>
            <xdr:cNvPicPr preferRelativeResize="1">
              <a:picLocks noChangeAspect="1"/>
            </xdr:cNvPicPr>
          </xdr:nvPicPr>
          <xdr:blipFill>
            <a:blip r:embed="rId3"/>
            <a:stretch>
              <a:fillRect/>
            </a:stretch>
          </xdr:blipFill>
          <xdr:spPr>
            <a:xfrm>
              <a:off x="138" y="623"/>
              <a:ext cx="51" cy="34"/>
            </a:xfrm>
            <a:prstGeom prst="rect">
              <a:avLst/>
            </a:prstGeom>
            <a:noFill/>
            <a:ln w="9525" cmpd="sng">
              <a:noFill/>
            </a:ln>
          </xdr:spPr>
        </xdr:pic>
        <xdr:pic>
          <xdr:nvPicPr>
            <xdr:cNvPr id="7" name="Picture 6"/>
            <xdr:cNvPicPr preferRelativeResize="1">
              <a:picLocks noChangeAspect="1"/>
            </xdr:cNvPicPr>
          </xdr:nvPicPr>
          <xdr:blipFill>
            <a:blip r:embed="rId4"/>
            <a:stretch>
              <a:fillRect/>
            </a:stretch>
          </xdr:blipFill>
          <xdr:spPr>
            <a:xfrm>
              <a:off x="250" y="624"/>
              <a:ext cx="49" cy="30"/>
            </a:xfrm>
            <a:prstGeom prst="rect">
              <a:avLst/>
            </a:prstGeom>
            <a:noFill/>
            <a:ln w="9525" cmpd="sng">
              <a:noFill/>
            </a:ln>
          </xdr:spPr>
        </xdr:pic>
      </xdr:grpSp>
      <xdr:sp>
        <xdr:nvSpPr>
          <xdr:cNvPr id="8" name="Line 8"/>
          <xdr:cNvSpPr>
            <a:spLocks/>
          </xdr:cNvSpPr>
        </xdr:nvSpPr>
        <xdr:spPr>
          <a:xfrm>
            <a:off x="195" y="641"/>
            <a:ext cx="47"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1</xdr:col>
      <xdr:colOff>19050</xdr:colOff>
      <xdr:row>60</xdr:row>
      <xdr:rowOff>9525</xdr:rowOff>
    </xdr:from>
    <xdr:to>
      <xdr:col>3</xdr:col>
      <xdr:colOff>1057275</xdr:colOff>
      <xdr:row>80</xdr:row>
      <xdr:rowOff>38100</xdr:rowOff>
    </xdr:to>
    <xdr:pic>
      <xdr:nvPicPr>
        <xdr:cNvPr id="9" name="Picture 10"/>
        <xdr:cNvPicPr preferRelativeResize="1">
          <a:picLocks noChangeAspect="1"/>
        </xdr:cNvPicPr>
      </xdr:nvPicPr>
      <xdr:blipFill>
        <a:blip r:embed="rId5"/>
        <a:stretch>
          <a:fillRect/>
        </a:stretch>
      </xdr:blipFill>
      <xdr:spPr>
        <a:xfrm>
          <a:off x="704850" y="10715625"/>
          <a:ext cx="3800475" cy="3457575"/>
        </a:xfrm>
        <a:prstGeom prst="rect">
          <a:avLst/>
        </a:prstGeom>
        <a:noFill/>
        <a:ln w="9525" cmpd="sng">
          <a:noFill/>
        </a:ln>
      </xdr:spPr>
    </xdr:pic>
    <xdr:clientData/>
  </xdr:twoCellAnchor>
  <xdr:twoCellAnchor>
    <xdr:from>
      <xdr:col>1</xdr:col>
      <xdr:colOff>9525</xdr:colOff>
      <xdr:row>52</xdr:row>
      <xdr:rowOff>142875</xdr:rowOff>
    </xdr:from>
    <xdr:to>
      <xdr:col>4</xdr:col>
      <xdr:colOff>1152525</xdr:colOff>
      <xdr:row>58</xdr:row>
      <xdr:rowOff>142875</xdr:rowOff>
    </xdr:to>
    <xdr:sp>
      <xdr:nvSpPr>
        <xdr:cNvPr id="10" name="TextBox 11"/>
        <xdr:cNvSpPr txBox="1">
          <a:spLocks noChangeArrowheads="1"/>
        </xdr:cNvSpPr>
      </xdr:nvSpPr>
      <xdr:spPr>
        <a:xfrm>
          <a:off x="695325" y="9610725"/>
          <a:ext cx="5286375" cy="952500"/>
        </a:xfrm>
        <a:prstGeom prst="rect">
          <a:avLst/>
        </a:prstGeom>
        <a:solidFill>
          <a:srgbClr val="FFFFFF"/>
        </a:solidFill>
        <a:ln w="19050" cmpd="sng">
          <a:solidFill>
            <a:srgbClr val="008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フリガナは初期値で「全角カタカナ」に設定されています。[ふりがなの設定]オプションで、[ふりがな]タブの[種類]で変更することができます。
変更前に関数処理したものは、変更されません。
また、この変更情報は入力された関数の「範囲」に保持されますので、変更後、元に戻す場合には、関数の対象（「範囲」）を再入力します。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19</xdr:row>
      <xdr:rowOff>161925</xdr:rowOff>
    </xdr:from>
    <xdr:to>
      <xdr:col>0</xdr:col>
      <xdr:colOff>409575</xdr:colOff>
      <xdr:row>21</xdr:row>
      <xdr:rowOff>0</xdr:rowOff>
    </xdr:to>
    <xdr:sp>
      <xdr:nvSpPr>
        <xdr:cNvPr id="2" name="AutoShape 2">
          <a:hlinkClick r:id="rId2"/>
        </xdr:cNvPr>
        <xdr:cNvSpPr>
          <a:spLocks/>
        </xdr:cNvSpPr>
      </xdr:nvSpPr>
      <xdr:spPr>
        <a:xfrm>
          <a:off x="76200" y="387667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942975</xdr:colOff>
      <xdr:row>48</xdr:row>
      <xdr:rowOff>142875</xdr:rowOff>
    </xdr:from>
    <xdr:to>
      <xdr:col>3</xdr:col>
      <xdr:colOff>371475</xdr:colOff>
      <xdr:row>54</xdr:row>
      <xdr:rowOff>123825</xdr:rowOff>
    </xdr:to>
    <xdr:sp>
      <xdr:nvSpPr>
        <xdr:cNvPr id="3" name="AutoShape 4"/>
        <xdr:cNvSpPr>
          <a:spLocks/>
        </xdr:cNvSpPr>
      </xdr:nvSpPr>
      <xdr:spPr>
        <a:xfrm>
          <a:off x="1628775" y="9153525"/>
          <a:ext cx="2190750" cy="895350"/>
        </a:xfrm>
        <a:prstGeom prst="wedgeRectCallout">
          <a:avLst>
            <a:gd name="adj1" fmla="val 46087"/>
            <a:gd name="adj2" fmla="val -82074"/>
          </a:avLst>
        </a:prstGeom>
        <a:solidFill>
          <a:srgbClr val="FFFFFF"/>
        </a:solidFill>
        <a:ln w="19050" cmpd="sng">
          <a:solidFill>
            <a:srgbClr val="0000FF"/>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セル範囲の設定が間違っています。範囲の共通部分がありません。
「=SUM(B44:D44)」か
「=SUM(B44,D44)」等にする必要があります。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57150</xdr:colOff>
      <xdr:row>33</xdr:row>
      <xdr:rowOff>28575</xdr:rowOff>
    </xdr:from>
    <xdr:to>
      <xdr:col>0</xdr:col>
      <xdr:colOff>390525</xdr:colOff>
      <xdr:row>34</xdr:row>
      <xdr:rowOff>104775</xdr:rowOff>
    </xdr:to>
    <xdr:sp>
      <xdr:nvSpPr>
        <xdr:cNvPr id="2" name="AutoShape 2">
          <a:hlinkClick r:id="rId2"/>
        </xdr:cNvPr>
        <xdr:cNvSpPr>
          <a:spLocks/>
        </xdr:cNvSpPr>
      </xdr:nvSpPr>
      <xdr:spPr>
        <a:xfrm>
          <a:off x="57150" y="7477125"/>
          <a:ext cx="333375" cy="22860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22</xdr:row>
      <xdr:rowOff>161925</xdr:rowOff>
    </xdr:from>
    <xdr:to>
      <xdr:col>0</xdr:col>
      <xdr:colOff>409575</xdr:colOff>
      <xdr:row>24</xdr:row>
      <xdr:rowOff>0</xdr:rowOff>
    </xdr:to>
    <xdr:sp>
      <xdr:nvSpPr>
        <xdr:cNvPr id="2" name="AutoShape 2">
          <a:hlinkClick r:id="rId2"/>
        </xdr:cNvPr>
        <xdr:cNvSpPr>
          <a:spLocks/>
        </xdr:cNvSpPr>
      </xdr:nvSpPr>
      <xdr:spPr>
        <a:xfrm>
          <a:off x="76200" y="4391025"/>
          <a:ext cx="333375" cy="25717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571500</xdr:colOff>
      <xdr:row>23</xdr:row>
      <xdr:rowOff>0</xdr:rowOff>
    </xdr:to>
    <xdr:sp>
      <xdr:nvSpPr>
        <xdr:cNvPr id="2" name="AutoShape 2">
          <a:hlinkClick r:id="rId2"/>
        </xdr:cNvPr>
        <xdr:cNvSpPr>
          <a:spLocks/>
        </xdr:cNvSpPr>
      </xdr:nvSpPr>
      <xdr:spPr>
        <a:xfrm>
          <a:off x="76200" y="4391025"/>
          <a:ext cx="495300" cy="46672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twoCellAnchor>
    <xdr:from>
      <xdr:col>1</xdr:col>
      <xdr:colOff>9525</xdr:colOff>
      <xdr:row>49</xdr:row>
      <xdr:rowOff>28575</xdr:rowOff>
    </xdr:from>
    <xdr:to>
      <xdr:col>3</xdr:col>
      <xdr:colOff>1171575</xdr:colOff>
      <xdr:row>69</xdr:row>
      <xdr:rowOff>114300</xdr:rowOff>
    </xdr:to>
    <xdr:grpSp>
      <xdr:nvGrpSpPr>
        <xdr:cNvPr id="3" name="Group 5"/>
        <xdr:cNvGrpSpPr>
          <a:grpSpLocks/>
        </xdr:cNvGrpSpPr>
      </xdr:nvGrpSpPr>
      <xdr:grpSpPr>
        <a:xfrm>
          <a:off x="695325" y="9477375"/>
          <a:ext cx="3733800" cy="3514725"/>
          <a:chOff x="74" y="680"/>
          <a:chExt cx="392" cy="369"/>
        </a:xfrm>
        <a:solidFill>
          <a:srgbClr val="FFFFFF"/>
        </a:solidFill>
      </xdr:grpSpPr>
      <xdr:pic>
        <xdr:nvPicPr>
          <xdr:cNvPr id="4" name="Picture 3"/>
          <xdr:cNvPicPr preferRelativeResize="1">
            <a:picLocks noChangeAspect="1"/>
          </xdr:cNvPicPr>
        </xdr:nvPicPr>
        <xdr:blipFill>
          <a:blip r:embed="rId3"/>
          <a:stretch>
            <a:fillRect/>
          </a:stretch>
        </xdr:blipFill>
        <xdr:spPr>
          <a:xfrm>
            <a:off x="74" y="728"/>
            <a:ext cx="392" cy="321"/>
          </a:xfrm>
          <a:prstGeom prst="rect">
            <a:avLst/>
          </a:prstGeom>
          <a:noFill/>
          <a:ln w="9525" cmpd="sng">
            <a:noFill/>
          </a:ln>
        </xdr:spPr>
      </xdr:pic>
      <xdr:sp>
        <xdr:nvSpPr>
          <xdr:cNvPr id="5" name="TextBox 4"/>
          <xdr:cNvSpPr txBox="1">
            <a:spLocks noChangeArrowheads="1"/>
          </xdr:cNvSpPr>
        </xdr:nvSpPr>
        <xdr:spPr>
          <a:xfrm>
            <a:off x="75" y="680"/>
            <a:ext cx="390" cy="43"/>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セルB28の書式設定。「#」 を指定すると、有効桁数だけが表示されて余分なゼロは表示されません。</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533400</xdr:colOff>
      <xdr:row>21</xdr:row>
      <xdr:rowOff>200025</xdr:rowOff>
    </xdr:to>
    <xdr:sp>
      <xdr:nvSpPr>
        <xdr:cNvPr id="2" name="AutoShape 2">
          <a:hlinkClick r:id="rId2"/>
        </xdr:cNvPr>
        <xdr:cNvSpPr>
          <a:spLocks/>
        </xdr:cNvSpPr>
      </xdr:nvSpPr>
      <xdr:spPr>
        <a:xfrm>
          <a:off x="76200" y="4048125"/>
          <a:ext cx="457200"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533400</xdr:colOff>
      <xdr:row>21</xdr:row>
      <xdr:rowOff>200025</xdr:rowOff>
    </xdr:to>
    <xdr:sp>
      <xdr:nvSpPr>
        <xdr:cNvPr id="2" name="AutoShape 2">
          <a:hlinkClick r:id="rId2"/>
        </xdr:cNvPr>
        <xdr:cNvSpPr>
          <a:spLocks/>
        </xdr:cNvSpPr>
      </xdr:nvSpPr>
      <xdr:spPr>
        <a:xfrm>
          <a:off x="76200" y="4048125"/>
          <a:ext cx="457200"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20</xdr:row>
      <xdr:rowOff>161925</xdr:rowOff>
    </xdr:from>
    <xdr:to>
      <xdr:col>0</xdr:col>
      <xdr:colOff>561975</xdr:colOff>
      <xdr:row>21</xdr:row>
      <xdr:rowOff>200025</xdr:rowOff>
    </xdr:to>
    <xdr:sp>
      <xdr:nvSpPr>
        <xdr:cNvPr id="2" name="AutoShape 2"/>
        <xdr:cNvSpPr>
          <a:spLocks/>
        </xdr:cNvSpPr>
      </xdr:nvSpPr>
      <xdr:spPr>
        <a:xfrm>
          <a:off x="76200" y="4048125"/>
          <a:ext cx="485775" cy="247650"/>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609600</xdr:colOff>
      <xdr:row>0</xdr:row>
      <xdr:rowOff>381000</xdr:rowOff>
    </xdr:to>
    <xdr:sp>
      <xdr:nvSpPr>
        <xdr:cNvPr id="1" name="AutoShape 1">
          <a:hlinkClick r:id="rId1"/>
        </xdr:cNvPr>
        <xdr:cNvSpPr>
          <a:spLocks/>
        </xdr:cNvSpPr>
      </xdr:nvSpPr>
      <xdr:spPr>
        <a:xfrm>
          <a:off x="76200" y="47625"/>
          <a:ext cx="533400" cy="333375"/>
        </a:xfrm>
        <a:prstGeom prst="leftArrow">
          <a:avLst/>
        </a:prstGeom>
        <a:solidFill>
          <a:srgbClr val="00CCFF"/>
        </a:solidFill>
        <a:ln w="19050" cmpd="sng">
          <a:solidFill>
            <a:srgbClr val="0000FF"/>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Index</a:t>
          </a:r>
        </a:p>
      </xdr:txBody>
    </xdr:sp>
    <xdr:clientData/>
  </xdr:twoCellAnchor>
  <xdr:twoCellAnchor>
    <xdr:from>
      <xdr:col>0</xdr:col>
      <xdr:colOff>76200</xdr:colOff>
      <xdr:row>21</xdr:row>
      <xdr:rowOff>161925</xdr:rowOff>
    </xdr:from>
    <xdr:to>
      <xdr:col>0</xdr:col>
      <xdr:colOff>514350</xdr:colOff>
      <xdr:row>23</xdr:row>
      <xdr:rowOff>95250</xdr:rowOff>
    </xdr:to>
    <xdr:sp>
      <xdr:nvSpPr>
        <xdr:cNvPr id="2" name="AutoShape 2">
          <a:hlinkClick r:id="rId2"/>
        </xdr:cNvPr>
        <xdr:cNvSpPr>
          <a:spLocks/>
        </xdr:cNvSpPr>
      </xdr:nvSpPr>
      <xdr:spPr>
        <a:xfrm>
          <a:off x="76200" y="4257675"/>
          <a:ext cx="438150" cy="352425"/>
        </a:xfrm>
        <a:prstGeom prst="upArrow">
          <a:avLst/>
        </a:prstGeom>
        <a:solidFill>
          <a:srgbClr val="99CCFF">
            <a:alpha val="90000"/>
          </a:srgbClr>
        </a:solidFill>
        <a:ln w="19050" cmpd="sng">
          <a:solidFill>
            <a:srgbClr val="0000FF"/>
          </a:solidFill>
          <a:headEnd type="none"/>
          <a:tailEnd type="none"/>
        </a:ln>
      </xdr:spPr>
      <xdr:txBody>
        <a:bodyPr vertOverflow="clip" wrap="square" vert="wordArtVertRtl"/>
        <a:p>
          <a:pPr algn="ctr">
            <a:defRPr/>
          </a:pPr>
          <a:r>
            <a:rPr lang="en-US" cap="none" sz="1100" b="1" i="0" u="none" baseline="0">
              <a:solidFill>
                <a:srgbClr val="333399"/>
              </a:solidFill>
              <a:latin typeface="ＭＳ Ｐゴシック"/>
              <a:ea typeface="ＭＳ Ｐゴシック"/>
              <a:cs typeface="ＭＳ Ｐゴシック"/>
            </a:rPr>
            <a:t>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ile://G:\06&#25991;&#23383;&#21015;&#25805;&#20316;&#38306;&#25968;.xls#MID&#38306;&#25968;" TargetMode="External" /><Relationship Id="rId2" Type="http://schemas.openxmlformats.org/officeDocument/2006/relationships/hyperlink" Target="file://G:\06&#25991;&#23383;&#21015;&#25805;&#20316;&#38306;&#25968;.xls#LEFT&#38306;&#25968;" TargetMode="Externa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3.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G:\06&#25991;&#23383;&#21015;&#25805;&#20316;&#38306;&#25968;.xls#CODE&#38306;&#25968;"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file://G:\Excel&#12456;&#12521;&#12540;&#20516;.xls#&#12456;&#12521;&#12540;&#20516;N_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file://G:\Excel&#12456;&#12521;&#12540;&#20516;.xls"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workbookViewId="0" topLeftCell="A7">
      <selection activeCell="B19" sqref="B19"/>
    </sheetView>
  </sheetViews>
  <sheetFormatPr defaultColWidth="9.140625" defaultRowHeight="12"/>
  <cols>
    <col min="1" max="1" width="5.7109375" style="0" customWidth="1"/>
    <col min="2" max="2" width="15.7109375" style="0" customWidth="1"/>
    <col min="3" max="3" width="58.7109375" style="0" customWidth="1"/>
    <col min="4" max="4" width="17.421875" style="0" customWidth="1"/>
  </cols>
  <sheetData>
    <row r="1" ht="17.25">
      <c r="A1" s="7" t="s">
        <v>57</v>
      </c>
    </row>
    <row r="3" spans="2:4" ht="14.25">
      <c r="B3" s="4" t="s">
        <v>19</v>
      </c>
      <c r="C3" s="5" t="s">
        <v>20</v>
      </c>
      <c r="D3" s="6" t="s">
        <v>21</v>
      </c>
    </row>
    <row r="4" spans="2:4" ht="14.25">
      <c r="B4" s="75" t="s">
        <v>218</v>
      </c>
      <c r="C4" s="73"/>
      <c r="D4" s="74"/>
    </row>
    <row r="5" spans="2:3" ht="13.5">
      <c r="B5" s="28" t="s">
        <v>22</v>
      </c>
      <c r="C5" s="8" t="s">
        <v>15</v>
      </c>
    </row>
    <row r="6" spans="2:3" ht="13.5">
      <c r="B6" s="28" t="s">
        <v>23</v>
      </c>
      <c r="C6" s="8" t="s">
        <v>24</v>
      </c>
    </row>
    <row r="7" spans="2:3" ht="13.5">
      <c r="B7" s="28" t="s">
        <v>25</v>
      </c>
      <c r="C7" s="8" t="s">
        <v>26</v>
      </c>
    </row>
    <row r="8" spans="2:3" ht="13.5">
      <c r="B8" s="28" t="s">
        <v>51</v>
      </c>
      <c r="C8" s="8" t="s">
        <v>18</v>
      </c>
    </row>
    <row r="9" spans="2:3" ht="13.5">
      <c r="B9" s="1"/>
      <c r="C9" s="8"/>
    </row>
    <row r="10" spans="2:4" ht="14.25">
      <c r="B10" s="78" t="s">
        <v>219</v>
      </c>
      <c r="C10" s="76"/>
      <c r="D10" s="77"/>
    </row>
    <row r="11" spans="2:3" ht="13.5">
      <c r="B11" s="28" t="s">
        <v>27</v>
      </c>
      <c r="C11" s="8" t="s">
        <v>28</v>
      </c>
    </row>
    <row r="12" spans="2:3" ht="13.5">
      <c r="B12" s="28" t="s">
        <v>29</v>
      </c>
      <c r="C12" s="8" t="s">
        <v>30</v>
      </c>
    </row>
    <row r="13" spans="2:3" ht="13.5">
      <c r="B13" s="28" t="s">
        <v>31</v>
      </c>
      <c r="C13" s="8" t="s">
        <v>32</v>
      </c>
    </row>
    <row r="14" spans="2:3" ht="13.5">
      <c r="B14" s="28" t="s">
        <v>33</v>
      </c>
      <c r="C14" s="8" t="s">
        <v>34</v>
      </c>
    </row>
    <row r="15" spans="2:3" ht="13.5">
      <c r="B15" s="28" t="s">
        <v>35</v>
      </c>
      <c r="C15" s="8" t="s">
        <v>36</v>
      </c>
    </row>
    <row r="16" spans="2:3" ht="13.5">
      <c r="B16" s="28" t="s">
        <v>37</v>
      </c>
      <c r="C16" s="8" t="s">
        <v>38</v>
      </c>
    </row>
    <row r="17" spans="2:3" ht="13.5">
      <c r="B17" s="28" t="s">
        <v>39</v>
      </c>
      <c r="C17" s="8" t="s">
        <v>40</v>
      </c>
    </row>
    <row r="18" spans="2:3" ht="13.5">
      <c r="B18" s="28" t="s">
        <v>41</v>
      </c>
      <c r="C18" s="8" t="s">
        <v>42</v>
      </c>
    </row>
    <row r="19" spans="2:3" ht="13.5">
      <c r="B19" s="28" t="s">
        <v>43</v>
      </c>
      <c r="C19" s="8" t="s">
        <v>44</v>
      </c>
    </row>
    <row r="20" spans="2:3" ht="13.5">
      <c r="B20" s="28" t="s">
        <v>45</v>
      </c>
      <c r="C20" s="8" t="s">
        <v>46</v>
      </c>
    </row>
    <row r="21" spans="2:3" ht="13.5">
      <c r="B21" s="28" t="s">
        <v>47</v>
      </c>
      <c r="C21" s="8" t="s">
        <v>48</v>
      </c>
    </row>
    <row r="22" spans="2:3" ht="13.5">
      <c r="B22" s="1"/>
      <c r="C22" s="8"/>
    </row>
    <row r="23" spans="2:4" ht="14.25">
      <c r="B23" s="79" t="s">
        <v>220</v>
      </c>
      <c r="C23" s="80"/>
      <c r="D23" s="79"/>
    </row>
    <row r="24" spans="2:3" ht="13.5">
      <c r="B24" s="28" t="s">
        <v>49</v>
      </c>
      <c r="C24" s="8" t="s">
        <v>16</v>
      </c>
    </row>
    <row r="25" spans="2:3" ht="13.5">
      <c r="B25" s="28" t="s">
        <v>50</v>
      </c>
      <c r="C25" s="8" t="s">
        <v>17</v>
      </c>
    </row>
    <row r="26" spans="2:3" ht="13.5">
      <c r="B26" s="28" t="s">
        <v>221</v>
      </c>
      <c r="C26" s="8" t="s">
        <v>222</v>
      </c>
    </row>
  </sheetData>
  <hyperlinks>
    <hyperlink ref="B24" location="N関数!B1" display="N "/>
    <hyperlink ref="B25" location="NA関数!B1" display="NA "/>
    <hyperlink ref="B5" location="CELL関数!A1" display="CELL "/>
    <hyperlink ref="B6" location="ERROR.TYPE関数!A1" display="ERROR.TYPE"/>
    <hyperlink ref="B7" location="INFO関数!A1" display="INFO"/>
    <hyperlink ref="B26" location="PHONETIC関数!A1" display="PHONETIC"/>
    <hyperlink ref="B8" location="TYPE関数!A1" display="TYPE "/>
    <hyperlink ref="B11" location="ISBLANK関数" display="ISBLANK"/>
    <hyperlink ref="B15" location="ISLOGICAL関数" display="ISLOGICAL"/>
    <hyperlink ref="B12" location="ISERR関数" display="ISERR"/>
    <hyperlink ref="B13" location="ISERROR関数" display="ISERROR"/>
    <hyperlink ref="B16" location="ISNA関数" display="ISNA"/>
    <hyperlink ref="B17" location="ISNONTEXT関数" display="ISNONTEXT"/>
    <hyperlink ref="B18" location="ISNUMBER関数" display="ISNUMBER"/>
    <hyperlink ref="B14" location="ISEVEN関数" display="ISEVEN"/>
    <hyperlink ref="B19" location="ISODD関数" display="ISODD"/>
    <hyperlink ref="B20" location="ISREF関数" display="ISREF"/>
    <hyperlink ref="B21" location="ISTEXT関数" display="ISTEXT"/>
  </hyperlinks>
  <printOptions/>
  <pageMargins left="0.75" right="0.62"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workbookViewId="0" topLeftCell="A4">
      <selection activeCell="D20" sqref="D20:D21"/>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317</v>
      </c>
    </row>
    <row r="3" spans="1:5" ht="13.5">
      <c r="A3" s="10" t="s">
        <v>20</v>
      </c>
      <c r="B3" s="160" t="s">
        <v>319</v>
      </c>
      <c r="C3" s="161"/>
      <c r="D3" s="161"/>
      <c r="E3" s="162"/>
    </row>
    <row r="4" spans="1:5" ht="13.5">
      <c r="A4" s="11"/>
      <c r="B4" s="163"/>
      <c r="C4" s="163"/>
      <c r="D4" s="163"/>
      <c r="E4" s="164"/>
    </row>
    <row r="5" spans="1:5" ht="13.5">
      <c r="A5" s="11"/>
      <c r="B5" s="163"/>
      <c r="C5" s="163"/>
      <c r="D5" s="163"/>
      <c r="E5" s="164"/>
    </row>
    <row r="6" spans="2:5" ht="13.5">
      <c r="B6" s="12"/>
      <c r="C6" s="12"/>
      <c r="D6" s="12"/>
      <c r="E6" s="12"/>
    </row>
    <row r="7" spans="1:5" ht="13.5">
      <c r="A7" s="13" t="s">
        <v>1</v>
      </c>
      <c r="B7" s="165" t="s">
        <v>318</v>
      </c>
      <c r="C7" s="166"/>
      <c r="D7" s="166"/>
      <c r="E7" s="167"/>
    </row>
    <row r="9" spans="1:5" ht="13.5">
      <c r="A9" s="14" t="s">
        <v>52</v>
      </c>
      <c r="B9" s="230" t="s">
        <v>320</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7"/>
    </row>
    <row r="15" spans="1:5" ht="16.5" customHeight="1">
      <c r="A15" s="16"/>
      <c r="B15" s="18"/>
      <c r="C15" s="17"/>
      <c r="D15" s="17"/>
      <c r="E15" s="17"/>
    </row>
    <row r="16" spans="1:5" ht="16.5" customHeight="1">
      <c r="A16" s="16"/>
      <c r="B16" s="82" t="s">
        <v>214</v>
      </c>
      <c r="C16" s="20"/>
      <c r="D16" s="17"/>
      <c r="E16" s="17"/>
    </row>
    <row r="17" spans="1:5" ht="16.5" customHeight="1">
      <c r="A17" s="16"/>
      <c r="B17" s="83" t="s">
        <v>326</v>
      </c>
      <c r="C17" s="84" t="s">
        <v>143</v>
      </c>
      <c r="D17" s="85" t="s">
        <v>145</v>
      </c>
      <c r="E17" s="112" t="s">
        <v>160</v>
      </c>
    </row>
    <row r="18" spans="1:5" ht="16.5" customHeight="1">
      <c r="A18" s="16"/>
      <c r="B18" s="108">
        <v>1</v>
      </c>
      <c r="C18" s="87" t="s">
        <v>321</v>
      </c>
      <c r="D18" s="88" t="b">
        <f aca="true" t="shared" si="0" ref="D18:D23">ISLOGICAL(B18)</f>
        <v>0</v>
      </c>
      <c r="E18" s="114" t="s">
        <v>359</v>
      </c>
    </row>
    <row r="19" spans="1:5" ht="16.5" customHeight="1">
      <c r="A19" s="16"/>
      <c r="B19" s="108">
        <v>0</v>
      </c>
      <c r="C19" s="87" t="s">
        <v>322</v>
      </c>
      <c r="D19" s="88" t="b">
        <f t="shared" si="0"/>
        <v>0</v>
      </c>
      <c r="E19" s="114" t="s">
        <v>359</v>
      </c>
    </row>
    <row r="20" spans="1:5" ht="16.5" customHeight="1">
      <c r="A20" s="16"/>
      <c r="B20" s="108" t="b">
        <v>1</v>
      </c>
      <c r="C20" s="87" t="s">
        <v>323</v>
      </c>
      <c r="D20" s="148" t="b">
        <f t="shared" si="0"/>
        <v>1</v>
      </c>
      <c r="E20" s="114" t="s">
        <v>360</v>
      </c>
    </row>
    <row r="21" spans="1:5" ht="16.5" customHeight="1">
      <c r="A21" s="16"/>
      <c r="B21" s="108" t="b">
        <v>0</v>
      </c>
      <c r="C21" s="87" t="s">
        <v>324</v>
      </c>
      <c r="D21" s="148" t="b">
        <f t="shared" si="0"/>
        <v>1</v>
      </c>
      <c r="E21" s="114" t="s">
        <v>360</v>
      </c>
    </row>
    <row r="22" spans="1:5" ht="16.5" customHeight="1">
      <c r="A22" s="16"/>
      <c r="B22" s="86" t="s">
        <v>8</v>
      </c>
      <c r="C22" s="87" t="s">
        <v>325</v>
      </c>
      <c r="D22" s="88" t="b">
        <f t="shared" si="0"/>
        <v>0</v>
      </c>
      <c r="E22" s="114" t="s">
        <v>359</v>
      </c>
    </row>
    <row r="23" spans="2:5" ht="16.5" customHeight="1">
      <c r="B23" s="128" t="e">
        <v>#N/A</v>
      </c>
      <c r="C23" s="87" t="s">
        <v>327</v>
      </c>
      <c r="D23" s="88" t="b">
        <f t="shared" si="0"/>
        <v>0</v>
      </c>
      <c r="E23" s="114" t="s">
        <v>359</v>
      </c>
    </row>
    <row r="24" spans="2:3" ht="16.5" customHeight="1">
      <c r="B24" s="24"/>
      <c r="C24" s="25"/>
    </row>
    <row r="25" spans="2:3" ht="16.5" customHeight="1">
      <c r="B25" s="21"/>
      <c r="C25" s="25"/>
    </row>
    <row r="26" spans="2:3" ht="16.5" customHeight="1">
      <c r="B26" s="16"/>
      <c r="C26" s="16"/>
    </row>
    <row r="27" spans="2:3" ht="16.5" customHeight="1">
      <c r="B27" s="16"/>
      <c r="C27" s="16"/>
    </row>
    <row r="28" spans="2:3" ht="16.5" customHeight="1">
      <c r="B28" s="26"/>
      <c r="C28" s="27"/>
    </row>
    <row r="29" spans="2:3" ht="16.5" customHeight="1">
      <c r="B29" s="26"/>
      <c r="C29" s="27"/>
    </row>
    <row r="30" spans="2:3" ht="16.5" customHeight="1">
      <c r="B30" s="26"/>
      <c r="C30" s="27"/>
    </row>
  </sheetData>
  <mergeCells count="5">
    <mergeCell ref="B11:E13"/>
    <mergeCell ref="B3:E3"/>
    <mergeCell ref="B4:E5"/>
    <mergeCell ref="B7:E7"/>
    <mergeCell ref="B9:E10"/>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1.xml><?xml version="1.0" encoding="utf-8"?>
<worksheet xmlns="http://schemas.openxmlformats.org/spreadsheetml/2006/main" xmlns:r="http://schemas.openxmlformats.org/officeDocument/2006/relationships">
  <dimension ref="A1:E49"/>
  <sheetViews>
    <sheetView workbookViewId="0" topLeftCell="A19">
      <selection activeCell="B9" sqref="B9:E10"/>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366</v>
      </c>
    </row>
    <row r="3" spans="1:5" ht="13.5">
      <c r="A3" s="10" t="s">
        <v>20</v>
      </c>
      <c r="B3" s="199" t="s">
        <v>368</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367</v>
      </c>
      <c r="C7" s="166"/>
      <c r="D7" s="166"/>
      <c r="E7" s="167"/>
    </row>
    <row r="9" spans="1:5" ht="13.5">
      <c r="A9" s="14" t="s">
        <v>52</v>
      </c>
      <c r="B9" s="230" t="s">
        <v>379</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29"/>
    </row>
    <row r="15" spans="1:5" ht="16.5" customHeight="1">
      <c r="A15" s="16"/>
      <c r="B15" s="18"/>
      <c r="C15" s="17"/>
      <c r="D15" s="17"/>
      <c r="E15" s="17"/>
    </row>
    <row r="16" spans="1:5" ht="16.5" customHeight="1">
      <c r="A16" s="16"/>
      <c r="B16" s="82" t="s">
        <v>214</v>
      </c>
      <c r="C16" s="20"/>
      <c r="D16" s="17"/>
      <c r="E16" s="17"/>
    </row>
    <row r="17" spans="1:5" ht="16.5" customHeight="1">
      <c r="A17" s="16"/>
      <c r="B17" s="70" t="s">
        <v>365</v>
      </c>
      <c r="C17" s="111" t="s">
        <v>143</v>
      </c>
      <c r="D17" s="85" t="s">
        <v>145</v>
      </c>
      <c r="E17" s="112" t="s">
        <v>160</v>
      </c>
    </row>
    <row r="18" spans="1:5" ht="16.5" customHeight="1">
      <c r="A18" s="16"/>
      <c r="B18" s="108">
        <v>123</v>
      </c>
      <c r="C18" s="87" t="s">
        <v>370</v>
      </c>
      <c r="D18" s="113" t="b">
        <f>ISNA(B18)</f>
        <v>0</v>
      </c>
      <c r="E18" s="114" t="s">
        <v>340</v>
      </c>
    </row>
    <row r="19" spans="1:5" ht="16.5" customHeight="1">
      <c r="A19" s="16"/>
      <c r="B19" s="86" t="s">
        <v>8</v>
      </c>
      <c r="C19" s="87" t="s">
        <v>371</v>
      </c>
      <c r="D19" s="113" t="b">
        <f aca="true" t="shared" si="0" ref="D19:D26">ISNA(B19)</f>
        <v>0</v>
      </c>
      <c r="E19" s="114" t="s">
        <v>340</v>
      </c>
    </row>
    <row r="20" spans="1:5" ht="16.5" customHeight="1">
      <c r="A20" s="16"/>
      <c r="B20" s="108" t="e">
        <f>3/0</f>
        <v>#DIV/0!</v>
      </c>
      <c r="C20" s="87" t="s">
        <v>372</v>
      </c>
      <c r="D20" s="113" t="b">
        <f t="shared" si="0"/>
        <v>0</v>
      </c>
      <c r="E20" s="114" t="s">
        <v>358</v>
      </c>
    </row>
    <row r="21" spans="1:5" ht="16.5" customHeight="1">
      <c r="A21" s="16"/>
      <c r="B21" s="130" t="e">
        <f>5-売上</f>
        <v>#NAME?</v>
      </c>
      <c r="C21" s="87" t="s">
        <v>373</v>
      </c>
      <c r="D21" s="113" t="b">
        <f t="shared" si="0"/>
        <v>0</v>
      </c>
      <c r="E21" s="114" t="s">
        <v>358</v>
      </c>
    </row>
    <row r="22" spans="2:5" ht="16.5" customHeight="1">
      <c r="B22" s="131">
        <f>PI()</f>
        <v>3.141592653589793</v>
      </c>
      <c r="C22" s="87" t="s">
        <v>374</v>
      </c>
      <c r="D22" s="113" t="b">
        <f t="shared" si="0"/>
        <v>0</v>
      </c>
      <c r="E22" s="114" t="s">
        <v>340</v>
      </c>
    </row>
    <row r="23" spans="2:5" ht="16.5" customHeight="1">
      <c r="B23" s="132" t="e">
        <f>C29(2)</f>
        <v>#REF!</v>
      </c>
      <c r="C23" s="87" t="s">
        <v>375</v>
      </c>
      <c r="D23" s="113" t="b">
        <f t="shared" si="0"/>
        <v>0</v>
      </c>
      <c r="E23" s="114" t="s">
        <v>358</v>
      </c>
    </row>
    <row r="24" spans="2:5" ht="16.5" customHeight="1">
      <c r="B24" s="86" t="e">
        <f>VLOOKUP(A24,{1,"A",2;2,"B",3},4)</f>
        <v>#N/A</v>
      </c>
      <c r="C24" s="87" t="s">
        <v>376</v>
      </c>
      <c r="D24" s="134" t="b">
        <f t="shared" si="0"/>
        <v>1</v>
      </c>
      <c r="E24" s="114" t="s">
        <v>380</v>
      </c>
    </row>
    <row r="25" spans="2:5" ht="16.5" customHeight="1">
      <c r="B25" s="133" t="e">
        <f>RATE(12,1000,2000,3000)</f>
        <v>#NUM!</v>
      </c>
      <c r="C25" s="87" t="s">
        <v>377</v>
      </c>
      <c r="D25" s="113" t="b">
        <f t="shared" si="0"/>
        <v>0</v>
      </c>
      <c r="E25" s="114" t="s">
        <v>358</v>
      </c>
    </row>
    <row r="26" spans="2:5" ht="16.5" customHeight="1">
      <c r="B26" s="133" t="e">
        <v>#NULL!</v>
      </c>
      <c r="C26" s="87" t="s">
        <v>378</v>
      </c>
      <c r="D26" s="113" t="b">
        <f t="shared" si="0"/>
        <v>0</v>
      </c>
      <c r="E26" s="114" t="s">
        <v>358</v>
      </c>
    </row>
    <row r="27" spans="2:3" ht="16.5" customHeight="1">
      <c r="B27" s="26"/>
      <c r="C27" s="27"/>
    </row>
    <row r="28" spans="2:5" ht="16.5" customHeight="1">
      <c r="B28" s="26"/>
      <c r="C28" s="122" t="s">
        <v>382</v>
      </c>
      <c r="E28" s="125" t="s">
        <v>364</v>
      </c>
    </row>
    <row r="29" spans="2:5" ht="16.5" customHeight="1">
      <c r="B29" s="26"/>
      <c r="C29" s="122" t="s">
        <v>381</v>
      </c>
      <c r="E29" s="125" t="s">
        <v>363</v>
      </c>
    </row>
    <row r="32" ht="13.5">
      <c r="B32" s="34" t="s">
        <v>179</v>
      </c>
    </row>
    <row r="33" ht="13.5">
      <c r="B33" s="34" t="s">
        <v>394</v>
      </c>
    </row>
    <row r="34" ht="13.5">
      <c r="B34" s="34" t="s">
        <v>401</v>
      </c>
    </row>
    <row r="35" spans="2:5" ht="13.5">
      <c r="B35" s="119" t="s">
        <v>395</v>
      </c>
      <c r="C35" s="119">
        <v>1</v>
      </c>
      <c r="D35" s="119"/>
      <c r="E35" s="119">
        <v>2</v>
      </c>
    </row>
    <row r="36" spans="2:5" ht="13.5">
      <c r="B36" s="119" t="s">
        <v>384</v>
      </c>
      <c r="C36" s="120" t="str">
        <f>HLOOKUP(C35,$A$45:$E$48,2,FALSE)</f>
        <v>西洋梨</v>
      </c>
      <c r="D36" s="120" t="e">
        <f>HLOOKUP(D35,$A$45:$E$48,2,FALSE)</f>
        <v>#N/A</v>
      </c>
      <c r="E36" s="120" t="str">
        <f>HLOOKUP(E35,$A$45:$E$48,2,FALSE)</f>
        <v>もも</v>
      </c>
    </row>
    <row r="37" spans="2:5" ht="13.5">
      <c r="B37" s="119" t="s">
        <v>385</v>
      </c>
      <c r="C37" s="120" t="str">
        <f>HLOOKUP(C35,$A$45:$E$48,3,FALSE)</f>
        <v>山形</v>
      </c>
      <c r="D37" s="120" t="e">
        <f>HLOOKUP(D35,$A$45:$E$48,3,FALSE)</f>
        <v>#N/A</v>
      </c>
      <c r="E37" s="120" t="str">
        <f>HLOOKUP(E35,$A$45:$E$48,3,FALSE)</f>
        <v>山梨</v>
      </c>
    </row>
    <row r="38" spans="2:5" ht="13.5">
      <c r="B38" s="119" t="s">
        <v>396</v>
      </c>
      <c r="C38" s="138">
        <f>HLOOKUP(C35,$A$45:$E$48,4,FALSE)/12000</f>
        <v>1.5833333333333333</v>
      </c>
      <c r="D38" s="138" t="e">
        <f>HLOOKUP(D35,$A$45:$E$48,4,FALSE)/12000</f>
        <v>#N/A</v>
      </c>
      <c r="E38" s="138" t="e">
        <f>HLOOKUP(E35,$A$45:$E$48,4,FALSE)/0</f>
        <v>#DIV/0!</v>
      </c>
    </row>
    <row r="39" spans="2:5" ht="13.5">
      <c r="B39" s="139" t="s">
        <v>397</v>
      </c>
      <c r="C39" s="64" t="str">
        <f>IF(ISNA(C36),"コードがありません",IF(ISERR(C38),"除数をチェック","OK"))</f>
        <v>OK</v>
      </c>
      <c r="D39" s="64" t="str">
        <f>IF(ISNA(D36),"コードがありません",IF(ISERR(D38),"除数をチェック","OK"))</f>
        <v>コードがありません</v>
      </c>
      <c r="E39" s="64" t="str">
        <f>IF(ISNA(E36),"コードがありません",IF(ISERR(E38),"除数をチェック","OK"))</f>
        <v>除数をチェック</v>
      </c>
    </row>
    <row r="41" spans="1:5" ht="13.5">
      <c r="A41" s="34" t="s">
        <v>398</v>
      </c>
      <c r="B41" s="231" t="s">
        <v>399</v>
      </c>
      <c r="C41" s="232"/>
      <c r="D41" s="232"/>
      <c r="E41" s="232"/>
    </row>
    <row r="44" ht="13.5">
      <c r="A44" s="126" t="s">
        <v>400</v>
      </c>
    </row>
    <row r="45" spans="1:5" ht="13.5">
      <c r="A45" s="127" t="s">
        <v>395</v>
      </c>
      <c r="B45" s="136">
        <v>1</v>
      </c>
      <c r="C45" s="136">
        <v>2</v>
      </c>
      <c r="D45" s="136">
        <v>3</v>
      </c>
      <c r="E45" s="136">
        <v>4</v>
      </c>
    </row>
    <row r="46" spans="1:5" ht="13.5">
      <c r="A46" s="127" t="s">
        <v>384</v>
      </c>
      <c r="B46" s="119" t="s">
        <v>386</v>
      </c>
      <c r="C46" s="119" t="s">
        <v>389</v>
      </c>
      <c r="D46" s="119" t="s">
        <v>391</v>
      </c>
      <c r="E46" s="119" t="s">
        <v>393</v>
      </c>
    </row>
    <row r="47" spans="1:5" ht="13.5">
      <c r="A47" s="127" t="s">
        <v>385</v>
      </c>
      <c r="B47" s="119" t="s">
        <v>387</v>
      </c>
      <c r="C47" s="119" t="s">
        <v>390</v>
      </c>
      <c r="D47" s="119" t="s">
        <v>390</v>
      </c>
      <c r="E47" s="119" t="s">
        <v>392</v>
      </c>
    </row>
    <row r="48" spans="1:5" ht="13.5">
      <c r="A48" s="127" t="s">
        <v>388</v>
      </c>
      <c r="B48" s="137">
        <v>19000</v>
      </c>
      <c r="C48" s="137">
        <v>59100</v>
      </c>
      <c r="D48" s="137">
        <v>9840</v>
      </c>
      <c r="E48" s="137">
        <v>488100</v>
      </c>
    </row>
    <row r="49" spans="3:5" ht="13.5">
      <c r="C49" s="34"/>
      <c r="D49" s="34"/>
      <c r="E49" s="135"/>
    </row>
  </sheetData>
  <mergeCells count="5">
    <mergeCell ref="B3:E5"/>
    <mergeCell ref="B41:E41"/>
    <mergeCell ref="B11:E13"/>
    <mergeCell ref="B7:E7"/>
    <mergeCell ref="B9:E10"/>
  </mergeCells>
  <hyperlinks>
    <hyperlink ref="E28" location="ISERR関数" display="→ISERR関数"/>
    <hyperlink ref="E29" location="ISERROR関数" display="→ISERROR関数"/>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2.xml><?xml version="1.0" encoding="utf-8"?>
<worksheet xmlns="http://schemas.openxmlformats.org/spreadsheetml/2006/main" xmlns:r="http://schemas.openxmlformats.org/officeDocument/2006/relationships">
  <dimension ref="A1:E47"/>
  <sheetViews>
    <sheetView workbookViewId="0" topLeftCell="A25">
      <selection activeCell="D28" sqref="D28"/>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403</v>
      </c>
    </row>
    <row r="3" spans="1:5" ht="13.5">
      <c r="A3" s="10" t="s">
        <v>20</v>
      </c>
      <c r="B3" s="199" t="s">
        <v>402</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404</v>
      </c>
      <c r="C7" s="166"/>
      <c r="D7" s="166"/>
      <c r="E7" s="167"/>
    </row>
    <row r="9" spans="1:5" ht="13.5">
      <c r="A9" s="14" t="s">
        <v>52</v>
      </c>
      <c r="B9" s="230" t="s">
        <v>405</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29" t="s">
        <v>538</v>
      </c>
    </row>
    <row r="15" spans="1:5" ht="16.5" customHeight="1">
      <c r="A15" s="16"/>
      <c r="B15" s="18"/>
      <c r="C15" s="17"/>
      <c r="D15" s="17"/>
      <c r="E15" s="17"/>
    </row>
    <row r="16" spans="1:5" ht="16.5" customHeight="1">
      <c r="A16" s="16"/>
      <c r="B16" s="82" t="s">
        <v>214</v>
      </c>
      <c r="C16" s="20"/>
      <c r="D16" s="17"/>
      <c r="E16" s="17"/>
    </row>
    <row r="17" spans="1:5" ht="16.5" customHeight="1">
      <c r="A17" s="16"/>
      <c r="B17" s="70" t="s">
        <v>411</v>
      </c>
      <c r="C17" s="111" t="s">
        <v>143</v>
      </c>
      <c r="D17" s="85" t="s">
        <v>145</v>
      </c>
      <c r="E17" s="112" t="s">
        <v>160</v>
      </c>
    </row>
    <row r="18" spans="1:5" ht="16.5" customHeight="1">
      <c r="A18" s="16"/>
      <c r="B18" s="108">
        <v>100</v>
      </c>
      <c r="C18" s="87" t="s">
        <v>418</v>
      </c>
      <c r="D18" s="134" t="b">
        <f aca="true" t="shared" si="0" ref="D18:D23">ISNONTEXT(B18)</f>
        <v>1</v>
      </c>
      <c r="E18" s="114" t="s">
        <v>3</v>
      </c>
    </row>
    <row r="19" spans="1:5" ht="16.5" customHeight="1">
      <c r="A19" s="16"/>
      <c r="B19" s="108"/>
      <c r="C19" s="87" t="s">
        <v>419</v>
      </c>
      <c r="D19" s="134" t="b">
        <f t="shared" si="0"/>
        <v>1</v>
      </c>
      <c r="E19" s="114" t="s">
        <v>415</v>
      </c>
    </row>
    <row r="20" spans="1:5" ht="16.5" customHeight="1">
      <c r="A20" s="16"/>
      <c r="B20" s="86" t="s">
        <v>412</v>
      </c>
      <c r="C20" s="87" t="s">
        <v>420</v>
      </c>
      <c r="D20" s="113" t="b">
        <f t="shared" si="0"/>
        <v>0</v>
      </c>
      <c r="E20" s="114" t="s">
        <v>8</v>
      </c>
    </row>
    <row r="21" spans="1:5" ht="16.5" customHeight="1">
      <c r="A21" s="16"/>
      <c r="B21" s="140" t="s">
        <v>413</v>
      </c>
      <c r="C21" s="87" t="s">
        <v>421</v>
      </c>
      <c r="D21" s="113" t="b">
        <f t="shared" si="0"/>
        <v>0</v>
      </c>
      <c r="E21" s="114" t="s">
        <v>8</v>
      </c>
    </row>
    <row r="22" spans="1:5" ht="16.5" customHeight="1">
      <c r="A22" s="16"/>
      <c r="B22" s="86" t="s">
        <v>294</v>
      </c>
      <c r="C22" s="87" t="s">
        <v>422</v>
      </c>
      <c r="D22" s="113" t="b">
        <f t="shared" si="0"/>
        <v>0</v>
      </c>
      <c r="E22" s="114" t="s">
        <v>416</v>
      </c>
    </row>
    <row r="23" spans="2:5" ht="16.5" customHeight="1">
      <c r="B23" s="141" t="s">
        <v>414</v>
      </c>
      <c r="C23" s="87" t="s">
        <v>423</v>
      </c>
      <c r="D23" s="113" t="b">
        <f t="shared" si="0"/>
        <v>0</v>
      </c>
      <c r="E23" s="65" t="s">
        <v>417</v>
      </c>
    </row>
    <row r="24" spans="2:4" ht="16.5" customHeight="1">
      <c r="B24" s="24"/>
      <c r="C24" s="22"/>
      <c r="D24" s="17"/>
    </row>
    <row r="25" spans="2:5" ht="16.5" customHeight="1">
      <c r="B25" s="226" t="s">
        <v>425</v>
      </c>
      <c r="C25" s="220"/>
      <c r="D25" s="220"/>
      <c r="E25" s="220"/>
    </row>
    <row r="26" spans="2:5" ht="16.5" customHeight="1">
      <c r="B26" s="70" t="s">
        <v>411</v>
      </c>
      <c r="C26" s="60" t="s">
        <v>267</v>
      </c>
      <c r="D26" s="60" t="s">
        <v>283</v>
      </c>
      <c r="E26" s="60" t="s">
        <v>424</v>
      </c>
    </row>
    <row r="27" spans="2:5" ht="16.5" customHeight="1">
      <c r="B27" s="108">
        <v>100</v>
      </c>
      <c r="C27" s="64">
        <f aca="true" t="shared" si="1" ref="C27:C32">TYPE(B27)</f>
        <v>1</v>
      </c>
      <c r="D27" s="64" t="b">
        <f aca="true" t="shared" si="2" ref="D27:D32">ISBLANK(B27)</f>
        <v>0</v>
      </c>
      <c r="E27" s="64">
        <f aca="true" t="shared" si="3" ref="E27:E32">CODE(B27)</f>
        <v>49</v>
      </c>
    </row>
    <row r="28" spans="2:5" ht="16.5" customHeight="1">
      <c r="B28" s="108"/>
      <c r="C28" s="64">
        <f t="shared" si="1"/>
        <v>1</v>
      </c>
      <c r="D28" s="149" t="b">
        <f t="shared" si="2"/>
        <v>1</v>
      </c>
      <c r="E28" s="64" t="e">
        <f t="shared" si="3"/>
        <v>#VALUE!</v>
      </c>
    </row>
    <row r="29" spans="2:5" ht="16.5" customHeight="1">
      <c r="B29" s="86" t="s">
        <v>412</v>
      </c>
      <c r="C29" s="64">
        <f t="shared" si="1"/>
        <v>2</v>
      </c>
      <c r="D29" s="64" t="b">
        <f t="shared" si="2"/>
        <v>0</v>
      </c>
      <c r="E29" s="64">
        <f t="shared" si="3"/>
        <v>49</v>
      </c>
    </row>
    <row r="30" spans="2:5" ht="16.5" customHeight="1">
      <c r="B30" s="140" t="s">
        <v>413</v>
      </c>
      <c r="C30" s="64">
        <f t="shared" si="1"/>
        <v>2</v>
      </c>
      <c r="D30" s="64" t="b">
        <f t="shared" si="2"/>
        <v>0</v>
      </c>
      <c r="E30" s="64">
        <f t="shared" si="3"/>
        <v>49</v>
      </c>
    </row>
    <row r="31" spans="2:5" ht="16.5" customHeight="1">
      <c r="B31" s="86" t="s">
        <v>294</v>
      </c>
      <c r="C31" s="64">
        <f t="shared" si="1"/>
        <v>2</v>
      </c>
      <c r="D31" s="64" t="b">
        <f t="shared" si="2"/>
        <v>0</v>
      </c>
      <c r="E31" s="64">
        <f t="shared" si="3"/>
        <v>32</v>
      </c>
    </row>
    <row r="32" spans="2:5" ht="16.5" customHeight="1">
      <c r="B32" s="141" t="s">
        <v>414</v>
      </c>
      <c r="C32" s="64">
        <f t="shared" si="1"/>
        <v>2</v>
      </c>
      <c r="D32" s="64" t="b">
        <f t="shared" si="2"/>
        <v>0</v>
      </c>
      <c r="E32" s="64">
        <f t="shared" si="3"/>
        <v>10</v>
      </c>
    </row>
    <row r="33" ht="13.5">
      <c r="B33" s="33"/>
    </row>
    <row r="34" ht="13.5">
      <c r="B34" s="33"/>
    </row>
    <row r="35" ht="13.5">
      <c r="B35" s="34" t="s">
        <v>179</v>
      </c>
    </row>
    <row r="36" ht="13.5">
      <c r="B36" s="34" t="s">
        <v>426</v>
      </c>
    </row>
    <row r="38" spans="2:5" ht="13.5">
      <c r="B38" s="83" t="s">
        <v>384</v>
      </c>
      <c r="C38" s="83" t="s">
        <v>427</v>
      </c>
      <c r="D38" s="83" t="s">
        <v>12</v>
      </c>
      <c r="E38" s="60" t="s">
        <v>428</v>
      </c>
    </row>
    <row r="39" spans="2:5" ht="13.5">
      <c r="B39" s="67" t="s">
        <v>429</v>
      </c>
      <c r="C39" s="59">
        <v>298</v>
      </c>
      <c r="D39" s="59">
        <v>3</v>
      </c>
      <c r="E39" s="64">
        <f>IF(ISNONTEXT(D39),C39*D39,"数値のみ入力")</f>
        <v>894</v>
      </c>
    </row>
    <row r="40" spans="2:5" ht="13.5">
      <c r="B40" s="67" t="s">
        <v>433</v>
      </c>
      <c r="C40" s="59">
        <v>150</v>
      </c>
      <c r="D40" s="67" t="s">
        <v>430</v>
      </c>
      <c r="E40" s="64" t="str">
        <f>IF(ISNONTEXT(D40),C40*D40,"数値のみ入力")</f>
        <v>数値のみ入力</v>
      </c>
    </row>
    <row r="41" spans="2:5" ht="13.5">
      <c r="B41" s="67" t="s">
        <v>431</v>
      </c>
      <c r="C41" s="59">
        <v>480</v>
      </c>
      <c r="D41" s="67" t="s">
        <v>432</v>
      </c>
      <c r="E41" s="64" t="str">
        <f>IF(ISNONTEXT(D41),C41*D41,"数値のみ入力")</f>
        <v>数値のみ入力</v>
      </c>
    </row>
    <row r="42" spans="2:5" ht="13.5">
      <c r="B42" s="67" t="s">
        <v>434</v>
      </c>
      <c r="C42" s="59">
        <v>350</v>
      </c>
      <c r="D42" s="67" t="s">
        <v>144</v>
      </c>
      <c r="E42" s="64" t="str">
        <f>IF(ISNONTEXT(D42),C42*D42,"数値のみ入力")</f>
        <v>数値のみ入力</v>
      </c>
    </row>
    <row r="43" spans="2:5" ht="13.5">
      <c r="B43" s="67" t="s">
        <v>435</v>
      </c>
      <c r="C43" s="59">
        <v>560</v>
      </c>
      <c r="D43" s="59"/>
      <c r="E43" s="64">
        <f>IF(ISNONTEXT(D43),C43*D43,"数値のみ入力")</f>
        <v>0</v>
      </c>
    </row>
    <row r="45" spans="2:5" ht="13.5">
      <c r="B45" s="142" t="s">
        <v>436</v>
      </c>
      <c r="C45" s="192" t="s">
        <v>437</v>
      </c>
      <c r="D45" s="193"/>
      <c r="E45" s="193"/>
    </row>
    <row r="46" spans="2:5" ht="13.5">
      <c r="B46" s="233" t="s">
        <v>160</v>
      </c>
      <c r="C46" s="233" t="s">
        <v>438</v>
      </c>
      <c r="D46" s="234"/>
      <c r="E46" s="234"/>
    </row>
    <row r="47" spans="2:5" ht="13.5">
      <c r="B47" s="234"/>
      <c r="C47" s="217" t="s">
        <v>439</v>
      </c>
      <c r="D47" s="218"/>
      <c r="E47" s="218"/>
    </row>
  </sheetData>
  <mergeCells count="9">
    <mergeCell ref="B11:E13"/>
    <mergeCell ref="B7:E7"/>
    <mergeCell ref="B9:E10"/>
    <mergeCell ref="B3:E5"/>
    <mergeCell ref="B25:E25"/>
    <mergeCell ref="C45:E45"/>
    <mergeCell ref="C46:E46"/>
    <mergeCell ref="C47:E47"/>
    <mergeCell ref="B46:B47"/>
  </mergeCells>
  <hyperlinks>
    <hyperlink ref="E14" location="ISTEXT関数" display="→ISTEXT関数"/>
  </hyperlink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3.xml><?xml version="1.0" encoding="utf-8"?>
<worksheet xmlns="http://schemas.openxmlformats.org/spreadsheetml/2006/main" xmlns:r="http://schemas.openxmlformats.org/officeDocument/2006/relationships">
  <dimension ref="A1:E39"/>
  <sheetViews>
    <sheetView workbookViewId="0" topLeftCell="A7">
      <selection activeCell="D18" sqref="D18"/>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407</v>
      </c>
    </row>
    <row r="3" spans="1:5" ht="13.5">
      <c r="A3" s="10" t="s">
        <v>20</v>
      </c>
      <c r="B3" s="199" t="s">
        <v>408</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409</v>
      </c>
      <c r="C7" s="166"/>
      <c r="D7" s="166"/>
      <c r="E7" s="167"/>
    </row>
    <row r="9" spans="1:5" ht="13.5">
      <c r="A9" s="14" t="s">
        <v>52</v>
      </c>
      <c r="B9" s="230" t="s">
        <v>410</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7"/>
    </row>
    <row r="15" spans="1:5" ht="16.5" customHeight="1">
      <c r="A15" s="16"/>
      <c r="B15" s="18"/>
      <c r="C15" s="17"/>
      <c r="D15" s="17"/>
      <c r="E15" s="17"/>
    </row>
    <row r="16" spans="1:5" ht="16.5" customHeight="1">
      <c r="A16" s="16"/>
      <c r="B16" s="82" t="s">
        <v>214</v>
      </c>
      <c r="C16" s="20"/>
      <c r="D16" s="17"/>
      <c r="E16" s="17"/>
    </row>
    <row r="17" spans="1:5" ht="16.5" customHeight="1">
      <c r="A17" s="16"/>
      <c r="B17" s="70" t="s">
        <v>411</v>
      </c>
      <c r="C17" s="111" t="s">
        <v>143</v>
      </c>
      <c r="D17" s="85" t="s">
        <v>145</v>
      </c>
      <c r="E17" s="112" t="s">
        <v>160</v>
      </c>
    </row>
    <row r="18" spans="1:5" ht="16.5" customHeight="1">
      <c r="A18" s="16"/>
      <c r="B18" s="108">
        <v>100</v>
      </c>
      <c r="C18" s="87" t="s">
        <v>440</v>
      </c>
      <c r="D18" s="134" t="b">
        <f aca="true" t="shared" si="0" ref="D18:D23">ISNUMBER(B18)</f>
        <v>1</v>
      </c>
      <c r="E18" s="114" t="s">
        <v>3</v>
      </c>
    </row>
    <row r="19" spans="1:5" ht="16.5" customHeight="1">
      <c r="A19" s="16"/>
      <c r="B19" s="108"/>
      <c r="C19" s="87" t="s">
        <v>441</v>
      </c>
      <c r="D19" s="113" t="b">
        <f t="shared" si="0"/>
        <v>0</v>
      </c>
      <c r="E19" s="114" t="s">
        <v>415</v>
      </c>
    </row>
    <row r="20" spans="1:5" ht="16.5" customHeight="1">
      <c r="A20" s="16"/>
      <c r="B20" s="86" t="s">
        <v>412</v>
      </c>
      <c r="C20" s="87" t="s">
        <v>442</v>
      </c>
      <c r="D20" s="113" t="b">
        <f t="shared" si="0"/>
        <v>0</v>
      </c>
      <c r="E20" s="114" t="s">
        <v>8</v>
      </c>
    </row>
    <row r="21" spans="1:5" ht="16.5" customHeight="1">
      <c r="A21" s="16"/>
      <c r="B21" s="140" t="s">
        <v>413</v>
      </c>
      <c r="C21" s="87" t="s">
        <v>443</v>
      </c>
      <c r="D21" s="113" t="b">
        <f t="shared" si="0"/>
        <v>0</v>
      </c>
      <c r="E21" s="114" t="s">
        <v>8</v>
      </c>
    </row>
    <row r="22" spans="2:5" ht="16.5" customHeight="1">
      <c r="B22" s="86" t="s">
        <v>294</v>
      </c>
      <c r="C22" s="87" t="s">
        <v>444</v>
      </c>
      <c r="D22" s="113" t="b">
        <f t="shared" si="0"/>
        <v>0</v>
      </c>
      <c r="E22" s="114" t="s">
        <v>416</v>
      </c>
    </row>
    <row r="23" spans="2:5" ht="16.5" customHeight="1">
      <c r="B23" s="141" t="s">
        <v>414</v>
      </c>
      <c r="C23" s="87" t="s">
        <v>445</v>
      </c>
      <c r="D23" s="113" t="b">
        <f t="shared" si="0"/>
        <v>0</v>
      </c>
      <c r="E23" s="65" t="s">
        <v>417</v>
      </c>
    </row>
    <row r="24" spans="2:3" ht="16.5" customHeight="1">
      <c r="B24" s="21"/>
      <c r="C24" s="25"/>
    </row>
    <row r="25" spans="2:3" ht="16.5" customHeight="1">
      <c r="B25" s="16"/>
      <c r="C25" s="16"/>
    </row>
    <row r="26" ht="16.5" customHeight="1">
      <c r="B26" s="34" t="s">
        <v>179</v>
      </c>
    </row>
    <row r="27" ht="16.5" customHeight="1">
      <c r="B27" s="34" t="s">
        <v>446</v>
      </c>
    </row>
    <row r="28" ht="16.5" customHeight="1"/>
    <row r="29" spans="2:5" ht="16.5" customHeight="1">
      <c r="B29" s="83" t="s">
        <v>384</v>
      </c>
      <c r="C29" s="83" t="s">
        <v>427</v>
      </c>
      <c r="D29" s="83" t="s">
        <v>12</v>
      </c>
      <c r="E29" s="60" t="s">
        <v>428</v>
      </c>
    </row>
    <row r="30" spans="2:5" ht="13.5">
      <c r="B30" s="67" t="s">
        <v>429</v>
      </c>
      <c r="C30" s="59">
        <v>298</v>
      </c>
      <c r="D30" s="59">
        <v>3</v>
      </c>
      <c r="E30" s="64">
        <f>IF(ISNUMBER(D30),C30*D30,"数値のみ入力")</f>
        <v>894</v>
      </c>
    </row>
    <row r="31" spans="2:5" ht="13.5">
      <c r="B31" s="67" t="s">
        <v>433</v>
      </c>
      <c r="C31" s="59">
        <v>150</v>
      </c>
      <c r="D31" s="67" t="s">
        <v>430</v>
      </c>
      <c r="E31" s="64" t="str">
        <f>IF(ISNUMBER(D31),C31*D31,"数値のみ入力")</f>
        <v>数値のみ入力</v>
      </c>
    </row>
    <row r="32" spans="2:5" ht="13.5">
      <c r="B32" s="67" t="s">
        <v>431</v>
      </c>
      <c r="C32" s="59">
        <v>480</v>
      </c>
      <c r="D32" s="67" t="s">
        <v>432</v>
      </c>
      <c r="E32" s="64" t="str">
        <f>IF(ISNUMBER(D32),C32*D32,"数値のみ入力")</f>
        <v>数値のみ入力</v>
      </c>
    </row>
    <row r="33" spans="2:5" ht="13.5">
      <c r="B33" s="67" t="s">
        <v>434</v>
      </c>
      <c r="C33" s="59">
        <v>350</v>
      </c>
      <c r="D33" s="67" t="s">
        <v>144</v>
      </c>
      <c r="E33" s="64" t="str">
        <f>IF(ISNUMBER(D33),C33*D33,"数値のみ入力")</f>
        <v>数値のみ入力</v>
      </c>
    </row>
    <row r="34" spans="2:5" ht="13.5">
      <c r="B34" s="67" t="s">
        <v>435</v>
      </c>
      <c r="C34" s="59">
        <v>560</v>
      </c>
      <c r="D34" s="59"/>
      <c r="E34" s="64" t="str">
        <f>IF(ISNUMBER(D34),C34*D34,"数値のみ入力")</f>
        <v>数値のみ入力</v>
      </c>
    </row>
    <row r="36" spans="2:5" ht="13.5">
      <c r="B36" s="142" t="s">
        <v>436</v>
      </c>
      <c r="C36" s="192" t="s">
        <v>447</v>
      </c>
      <c r="D36" s="193"/>
      <c r="E36" s="193"/>
    </row>
    <row r="37" spans="2:5" ht="13.5">
      <c r="B37" s="233" t="s">
        <v>160</v>
      </c>
      <c r="C37" s="233" t="s">
        <v>448</v>
      </c>
      <c r="D37" s="234"/>
      <c r="E37" s="234"/>
    </row>
    <row r="38" spans="2:5" ht="13.5">
      <c r="B38" s="234"/>
      <c r="C38" s="217" t="s">
        <v>449</v>
      </c>
      <c r="D38" s="218"/>
      <c r="E38" s="218"/>
    </row>
    <row r="39" spans="2:5" ht="13.5">
      <c r="B39" s="234"/>
      <c r="C39" s="235"/>
      <c r="D39" s="235"/>
      <c r="E39" s="235"/>
    </row>
  </sheetData>
  <mergeCells count="8">
    <mergeCell ref="B11:E13"/>
    <mergeCell ref="B7:E7"/>
    <mergeCell ref="B9:E10"/>
    <mergeCell ref="B3:E5"/>
    <mergeCell ref="C36:E36"/>
    <mergeCell ref="C37:E37"/>
    <mergeCell ref="C38:E39"/>
    <mergeCell ref="B37:B39"/>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4.xml><?xml version="1.0" encoding="utf-8"?>
<worksheet xmlns="http://schemas.openxmlformats.org/spreadsheetml/2006/main" xmlns:r="http://schemas.openxmlformats.org/officeDocument/2006/relationships">
  <dimension ref="A1:E46"/>
  <sheetViews>
    <sheetView tabSelected="1" workbookViewId="0" topLeftCell="A1">
      <selection activeCell="B6" sqref="B6"/>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498</v>
      </c>
    </row>
    <row r="3" spans="1:5" ht="13.5">
      <c r="A3" s="10" t="s">
        <v>20</v>
      </c>
      <c r="B3" s="199" t="s">
        <v>587</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499</v>
      </c>
      <c r="C7" s="166"/>
      <c r="D7" s="166"/>
      <c r="E7" s="167"/>
    </row>
    <row r="9" spans="1:5" ht="13.5">
      <c r="A9" s="14" t="s">
        <v>52</v>
      </c>
      <c r="B9" s="230" t="s">
        <v>494</v>
      </c>
      <c r="C9" s="204"/>
      <c r="D9" s="204"/>
      <c r="E9" s="205"/>
    </row>
    <row r="10" spans="1:5" ht="13.5">
      <c r="A10" s="15"/>
      <c r="B10" s="204"/>
      <c r="C10" s="204"/>
      <c r="D10" s="204"/>
      <c r="E10" s="205"/>
    </row>
    <row r="11" spans="1:5" ht="13.5">
      <c r="A11" s="15"/>
      <c r="B11" s="214" t="s">
        <v>495</v>
      </c>
      <c r="C11" s="169"/>
      <c r="D11" s="169"/>
      <c r="E11" s="169"/>
    </row>
    <row r="12" spans="1:5" ht="13.5">
      <c r="A12" s="15"/>
      <c r="B12" s="154"/>
      <c r="C12" s="169"/>
      <c r="D12" s="169"/>
      <c r="E12" s="169"/>
    </row>
    <row r="13" spans="1:5" ht="13.5">
      <c r="A13" s="15"/>
      <c r="B13" s="154"/>
      <c r="C13" s="169"/>
      <c r="D13" s="169"/>
      <c r="E13" s="169"/>
    </row>
    <row r="14" spans="1:5" ht="16.5" customHeight="1">
      <c r="A14" s="16"/>
      <c r="B14" s="17"/>
      <c r="C14" s="17"/>
      <c r="D14" s="17"/>
      <c r="E14" s="129" t="s">
        <v>513</v>
      </c>
    </row>
    <row r="15" spans="1:5" ht="16.5" customHeight="1">
      <c r="A15" s="16"/>
      <c r="B15" s="18"/>
      <c r="C15" s="17"/>
      <c r="D15" s="17"/>
      <c r="E15" s="17"/>
    </row>
    <row r="16" spans="1:5" ht="16.5" customHeight="1">
      <c r="A16" s="16"/>
      <c r="B16" s="82" t="s">
        <v>214</v>
      </c>
      <c r="C16" s="20"/>
      <c r="D16" s="17"/>
      <c r="E16" s="17"/>
    </row>
    <row r="17" spans="1:5" ht="16.5" customHeight="1">
      <c r="A17" s="16"/>
      <c r="B17" s="70" t="s">
        <v>496</v>
      </c>
      <c r="C17" s="111" t="s">
        <v>143</v>
      </c>
      <c r="D17" s="85" t="s">
        <v>145</v>
      </c>
      <c r="E17" s="112" t="s">
        <v>160</v>
      </c>
    </row>
    <row r="18" spans="1:5" ht="16.5" customHeight="1">
      <c r="A18" s="16"/>
      <c r="B18" s="108">
        <v>1</v>
      </c>
      <c r="C18" s="87" t="s">
        <v>500</v>
      </c>
      <c r="D18" s="88" t="b">
        <f>ISODD(1)</f>
        <v>1</v>
      </c>
      <c r="E18" s="114" t="s">
        <v>456</v>
      </c>
    </row>
    <row r="19" spans="1:5" ht="16.5" customHeight="1">
      <c r="A19" s="16"/>
      <c r="B19" s="108">
        <v>3</v>
      </c>
      <c r="C19" s="87" t="s">
        <v>501</v>
      </c>
      <c r="D19" s="88" t="b">
        <f>ISODD(B19)</f>
        <v>1</v>
      </c>
      <c r="E19" s="114" t="s">
        <v>457</v>
      </c>
    </row>
    <row r="20" spans="1:5" ht="16.5" customHeight="1">
      <c r="A20" s="16"/>
      <c r="B20" s="108">
        <v>0</v>
      </c>
      <c r="C20" s="87" t="s">
        <v>502</v>
      </c>
      <c r="D20" s="88" t="b">
        <f>ISODD(B20)</f>
        <v>0</v>
      </c>
      <c r="E20" s="114" t="s">
        <v>460</v>
      </c>
    </row>
    <row r="21" spans="1:5" ht="16.5" customHeight="1">
      <c r="A21" s="16"/>
      <c r="B21" s="130">
        <v>13</v>
      </c>
      <c r="C21" s="87" t="s">
        <v>503</v>
      </c>
      <c r="D21" s="88" t="b">
        <f>ISODD(B21)</f>
        <v>1</v>
      </c>
      <c r="E21" s="114" t="s">
        <v>462</v>
      </c>
    </row>
    <row r="22" spans="2:5" ht="16.5" customHeight="1">
      <c r="B22" s="143">
        <v>3.5</v>
      </c>
      <c r="C22" s="87" t="s">
        <v>504</v>
      </c>
      <c r="D22" s="88" t="b">
        <f>ISODD(B22)</f>
        <v>1</v>
      </c>
      <c r="E22" s="65" t="s">
        <v>468</v>
      </c>
    </row>
    <row r="23" spans="2:5" ht="16.5" customHeight="1">
      <c r="B23" s="72">
        <f>SQRT(3)</f>
        <v>1.7320508075688772</v>
      </c>
      <c r="C23" s="87" t="s">
        <v>505</v>
      </c>
      <c r="D23" s="88" t="b">
        <f>ISODD(B23)</f>
        <v>1</v>
      </c>
      <c r="E23" s="61" t="s">
        <v>469</v>
      </c>
    </row>
    <row r="24" spans="2:5" ht="16.5" customHeight="1">
      <c r="B24" s="86" t="s">
        <v>497</v>
      </c>
      <c r="C24" s="87" t="s">
        <v>511</v>
      </c>
      <c r="D24" s="88" t="b">
        <f>ISODD(PI())</f>
        <v>1</v>
      </c>
      <c r="E24" s="65" t="s">
        <v>466</v>
      </c>
    </row>
    <row r="25" spans="2:5" ht="16.5" customHeight="1">
      <c r="B25" s="59">
        <v>-7</v>
      </c>
      <c r="C25" s="87" t="s">
        <v>506</v>
      </c>
      <c r="D25" s="88" t="b">
        <f>ISODD(B25)</f>
        <v>1</v>
      </c>
      <c r="E25" s="65" t="s">
        <v>472</v>
      </c>
    </row>
    <row r="26" spans="2:5" ht="16.5" customHeight="1">
      <c r="B26" s="59">
        <v>-8.8</v>
      </c>
      <c r="C26" s="87" t="s">
        <v>507</v>
      </c>
      <c r="D26" s="88" t="b">
        <f>ISODD(B26)</f>
        <v>0</v>
      </c>
      <c r="E26" s="65" t="s">
        <v>472</v>
      </c>
    </row>
    <row r="27" spans="2:5" ht="16.5" customHeight="1">
      <c r="B27" s="144" t="s">
        <v>527</v>
      </c>
      <c r="C27" s="87" t="s">
        <v>508</v>
      </c>
      <c r="D27" s="88" t="e">
        <f>ISODD(B27)</f>
        <v>#VALUE!</v>
      </c>
      <c r="E27" s="65" t="s">
        <v>8</v>
      </c>
    </row>
    <row r="28" spans="2:5" ht="16.5" customHeight="1">
      <c r="B28" s="145" t="str">
        <f>"(9)"</f>
        <v>(9)</v>
      </c>
      <c r="C28" s="87" t="s">
        <v>509</v>
      </c>
      <c r="D28" s="88" t="b">
        <f>ISODD(B28)</f>
        <v>1</v>
      </c>
      <c r="E28" s="65" t="s">
        <v>478</v>
      </c>
    </row>
    <row r="29" spans="2:5" ht="16.5" customHeight="1">
      <c r="B29" s="146" t="s">
        <v>512</v>
      </c>
      <c r="C29" s="87" t="s">
        <v>510</v>
      </c>
      <c r="D29" s="88" t="b">
        <f>ISODD(B29)</f>
        <v>1</v>
      </c>
      <c r="E29" s="65" t="s">
        <v>478</v>
      </c>
    </row>
    <row r="32" ht="13.5">
      <c r="B32" s="34" t="s">
        <v>179</v>
      </c>
    </row>
    <row r="33" ht="13.5">
      <c r="B33" s="34" t="s">
        <v>491</v>
      </c>
    </row>
    <row r="34" spans="2:5" ht="13.5">
      <c r="B34" s="127" t="s">
        <v>479</v>
      </c>
      <c r="C34" s="127" t="s">
        <v>480</v>
      </c>
      <c r="D34" s="196" t="s">
        <v>143</v>
      </c>
      <c r="E34" s="196"/>
    </row>
    <row r="35" spans="2:5" ht="13.5">
      <c r="B35" s="147">
        <v>1</v>
      </c>
      <c r="C35" s="120" t="str">
        <f>IF(ISODD(B35),"重点検査実施","")</f>
        <v>重点検査実施</v>
      </c>
      <c r="D35" s="236" t="s">
        <v>515</v>
      </c>
      <c r="E35" s="225"/>
    </row>
    <row r="36" spans="2:5" ht="13.5">
      <c r="B36" s="147">
        <v>2</v>
      </c>
      <c r="C36" s="120">
        <f>IF(ISODD(B36),"重点検査実施","")</f>
      </c>
      <c r="D36" s="236" t="s">
        <v>516</v>
      </c>
      <c r="E36" s="225"/>
    </row>
    <row r="37" spans="2:5" ht="13.5">
      <c r="B37" s="147">
        <v>3</v>
      </c>
      <c r="C37" s="120" t="str">
        <f>IF(ISODD(B37),"重点検査実施","")</f>
        <v>重点検査実施</v>
      </c>
      <c r="D37" s="236" t="s">
        <v>517</v>
      </c>
      <c r="E37" s="225"/>
    </row>
    <row r="38" spans="2:5" ht="13.5">
      <c r="B38" s="147">
        <v>4</v>
      </c>
      <c r="C38" s="120">
        <f>IF(ISODD(B38),"重点検査実施","")</f>
      </c>
      <c r="D38" s="236" t="s">
        <v>518</v>
      </c>
      <c r="E38" s="225"/>
    </row>
    <row r="39" spans="2:5" ht="13.5">
      <c r="B39" s="147">
        <v>5</v>
      </c>
      <c r="C39" s="120" t="str">
        <f>IF(ISODD(B39),"重点検査実施","")</f>
        <v>重点検査実施</v>
      </c>
      <c r="D39" s="236" t="s">
        <v>519</v>
      </c>
      <c r="E39" s="225"/>
    </row>
    <row r="40" spans="2:5" ht="13.5">
      <c r="B40" s="147">
        <v>6</v>
      </c>
      <c r="C40" s="120">
        <f>IF(ISODD(B40),"重点検査実施","")</f>
      </c>
      <c r="D40" s="236" t="s">
        <v>520</v>
      </c>
      <c r="E40" s="225"/>
    </row>
    <row r="41" spans="2:5" ht="13.5">
      <c r="B41" s="147">
        <v>7</v>
      </c>
      <c r="C41" s="120" t="str">
        <f>IF(ISODD(B41),"重点検査実施","")</f>
        <v>重点検査実施</v>
      </c>
      <c r="D41" s="236" t="s">
        <v>521</v>
      </c>
      <c r="E41" s="225"/>
    </row>
    <row r="42" spans="2:5" ht="13.5">
      <c r="B42" s="147">
        <v>8</v>
      </c>
      <c r="C42" s="120">
        <f>IF(ISODD(B42),"重点検査実施","")</f>
      </c>
      <c r="D42" s="236" t="s">
        <v>522</v>
      </c>
      <c r="E42" s="225"/>
    </row>
    <row r="43" spans="2:5" ht="13.5">
      <c r="B43" s="147">
        <v>9</v>
      </c>
      <c r="C43" s="120" t="str">
        <f>IF(ISODD(B43),"重点検査実施","")</f>
        <v>重点検査実施</v>
      </c>
      <c r="D43" s="236" t="s">
        <v>523</v>
      </c>
      <c r="E43" s="225"/>
    </row>
    <row r="44" spans="2:5" ht="13.5">
      <c r="B44" s="147">
        <v>10</v>
      </c>
      <c r="C44" s="120">
        <f>IF(ISODD(B44),"重点検査実施","")</f>
      </c>
      <c r="D44" s="236" t="s">
        <v>524</v>
      </c>
      <c r="E44" s="225"/>
    </row>
    <row r="45" spans="2:5" ht="13.5">
      <c r="B45" s="147">
        <v>11</v>
      </c>
      <c r="C45" s="120" t="str">
        <f>IF(ISODD(B45),"重点検査実施","")</f>
        <v>重点検査実施</v>
      </c>
      <c r="D45" s="236" t="s">
        <v>525</v>
      </c>
      <c r="E45" s="225"/>
    </row>
    <row r="46" spans="2:5" ht="13.5">
      <c r="B46" s="147">
        <v>12</v>
      </c>
      <c r="C46" s="120">
        <f>IF(ISODD(B46),"重点検査実施","")</f>
      </c>
      <c r="D46" s="236" t="s">
        <v>526</v>
      </c>
      <c r="E46" s="225"/>
    </row>
  </sheetData>
  <mergeCells count="17">
    <mergeCell ref="D46:E46"/>
    <mergeCell ref="D42:E42"/>
    <mergeCell ref="D43:E43"/>
    <mergeCell ref="D44:E44"/>
    <mergeCell ref="D45:E45"/>
    <mergeCell ref="D38:E38"/>
    <mergeCell ref="D39:E39"/>
    <mergeCell ref="D40:E40"/>
    <mergeCell ref="D41:E41"/>
    <mergeCell ref="B3:E5"/>
    <mergeCell ref="D35:E35"/>
    <mergeCell ref="D36:E36"/>
    <mergeCell ref="D37:E37"/>
    <mergeCell ref="D34:E34"/>
    <mergeCell ref="B11:E13"/>
    <mergeCell ref="B7:E7"/>
    <mergeCell ref="B9:E10"/>
  </mergeCells>
  <hyperlinks>
    <hyperlink ref="E14" location="ISEVEN関数" display="→ISEVEN関数"/>
  </hyperlink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&amp;L&amp;D&amp;C&amp;P/&amp;N</oddFooter>
  </headerFooter>
  <drawing r:id="rId3"/>
  <legacyDrawing r:id="rId2"/>
  <oleObjects>
    <oleObject progId="Equation.3" shapeId="71533546" r:id="rId1"/>
  </oleObjects>
</worksheet>
</file>

<file path=xl/worksheets/sheet15.xml><?xml version="1.0" encoding="utf-8"?>
<worksheet xmlns="http://schemas.openxmlformats.org/spreadsheetml/2006/main" xmlns:r="http://schemas.openxmlformats.org/officeDocument/2006/relationships">
  <dimension ref="A1:E30"/>
  <sheetViews>
    <sheetView workbookViewId="0" topLeftCell="A4">
      <selection activeCell="B30" sqref="B30"/>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528</v>
      </c>
    </row>
    <row r="3" spans="1:5" ht="13.5">
      <c r="A3" s="10" t="s">
        <v>20</v>
      </c>
      <c r="B3" s="199" t="s">
        <v>530</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529</v>
      </c>
      <c r="C7" s="166"/>
      <c r="D7" s="166"/>
      <c r="E7" s="167"/>
    </row>
    <row r="9" spans="1:5" ht="13.5">
      <c r="A9" s="14" t="s">
        <v>52</v>
      </c>
      <c r="B9" s="230" t="s">
        <v>531</v>
      </c>
      <c r="C9" s="204"/>
      <c r="D9" s="204"/>
      <c r="E9" s="205"/>
    </row>
    <row r="10" spans="1:5" ht="13.5">
      <c r="A10" s="15"/>
      <c r="B10" s="204"/>
      <c r="C10" s="204"/>
      <c r="D10" s="204"/>
      <c r="E10" s="205"/>
    </row>
    <row r="11" spans="1:5" ht="13.5">
      <c r="A11" s="15"/>
      <c r="B11" s="214" t="s">
        <v>533</v>
      </c>
      <c r="C11" s="169"/>
      <c r="D11" s="169"/>
      <c r="E11" s="169"/>
    </row>
    <row r="12" spans="1:5" ht="13.5">
      <c r="A12" s="15"/>
      <c r="B12" s="154"/>
      <c r="C12" s="169"/>
      <c r="D12" s="169"/>
      <c r="E12" s="169"/>
    </row>
    <row r="13" spans="1:5" ht="13.5">
      <c r="A13" s="15"/>
      <c r="B13" s="154"/>
      <c r="C13" s="169"/>
      <c r="D13" s="169"/>
      <c r="E13" s="169"/>
    </row>
    <row r="14" spans="1:5" ht="16.5" customHeight="1">
      <c r="A14" s="16"/>
      <c r="B14" s="17"/>
      <c r="C14" s="17"/>
      <c r="D14" s="17"/>
      <c r="E14" s="17"/>
    </row>
    <row r="15" spans="1:5" ht="16.5" customHeight="1">
      <c r="A15" s="16"/>
      <c r="B15" s="101" t="s">
        <v>559</v>
      </c>
      <c r="C15" s="17"/>
      <c r="D15" s="17"/>
      <c r="E15" s="17"/>
    </row>
    <row r="16" spans="1:5" ht="16.5" customHeight="1">
      <c r="A16" s="16"/>
      <c r="B16" s="19"/>
      <c r="C16" s="19"/>
      <c r="D16" s="17"/>
      <c r="E16" s="17"/>
    </row>
    <row r="17" spans="1:5" ht="16.5" customHeight="1">
      <c r="A17" s="16"/>
      <c r="B17" s="70" t="s">
        <v>248</v>
      </c>
      <c r="C17" s="111" t="s">
        <v>143</v>
      </c>
      <c r="D17" s="85" t="s">
        <v>145</v>
      </c>
      <c r="E17" s="112" t="s">
        <v>160</v>
      </c>
    </row>
    <row r="18" spans="1:5" ht="16.5" customHeight="1">
      <c r="A18" s="16"/>
      <c r="B18" s="108"/>
      <c r="C18" s="87" t="s">
        <v>561</v>
      </c>
      <c r="D18" s="113" t="b">
        <f>ISREF(B18)</f>
        <v>1</v>
      </c>
      <c r="E18" s="114" t="s">
        <v>560</v>
      </c>
    </row>
    <row r="19" spans="1:5" ht="16.5" customHeight="1">
      <c r="A19" s="16"/>
      <c r="B19" s="86" t="s">
        <v>562</v>
      </c>
      <c r="C19" s="87" t="s">
        <v>568</v>
      </c>
      <c r="D19" s="88" t="b">
        <f>ISREF(IV1)</f>
        <v>1</v>
      </c>
      <c r="E19" s="114" t="s">
        <v>563</v>
      </c>
    </row>
    <row r="20" spans="1:5" ht="16.5" customHeight="1">
      <c r="A20" s="16"/>
      <c r="B20" s="86" t="s">
        <v>565</v>
      </c>
      <c r="C20" s="87" t="s">
        <v>567</v>
      </c>
      <c r="D20" s="88" t="b">
        <f>ISREF(JA1)</f>
        <v>0</v>
      </c>
      <c r="E20" s="114" t="s">
        <v>566</v>
      </c>
    </row>
    <row r="21" spans="1:5" ht="16.5" customHeight="1">
      <c r="A21" s="16"/>
      <c r="B21" s="86" t="s">
        <v>564</v>
      </c>
      <c r="C21" s="87" t="s">
        <v>569</v>
      </c>
      <c r="D21" s="113" t="b">
        <f>ISREF(A65536)</f>
        <v>1</v>
      </c>
      <c r="E21" s="114" t="s">
        <v>570</v>
      </c>
    </row>
    <row r="22" spans="1:5" ht="16.5" customHeight="1">
      <c r="A22" s="16"/>
      <c r="B22" s="86" t="s">
        <v>571</v>
      </c>
      <c r="C22" s="87" t="s">
        <v>572</v>
      </c>
      <c r="D22" s="113" t="b">
        <f>ISREF(#REF!)</f>
        <v>0</v>
      </c>
      <c r="E22" s="114" t="s">
        <v>566</v>
      </c>
    </row>
    <row r="23" spans="2:5" ht="30" customHeight="1">
      <c r="B23" s="141" t="s">
        <v>573</v>
      </c>
      <c r="C23" s="62" t="s">
        <v>574</v>
      </c>
      <c r="D23" s="64" t="b">
        <f>ISREF(INDEX)</f>
        <v>1</v>
      </c>
      <c r="E23" s="65" t="s">
        <v>577</v>
      </c>
    </row>
    <row r="24" spans="2:5" ht="30" customHeight="1">
      <c r="B24" s="86" t="s">
        <v>575</v>
      </c>
      <c r="C24" s="62" t="s">
        <v>576</v>
      </c>
      <c r="D24" s="64" t="b">
        <f>ISREF(INDEX3)</f>
        <v>0</v>
      </c>
      <c r="E24" s="65" t="s">
        <v>578</v>
      </c>
    </row>
    <row r="25" spans="2:5" ht="16.5" customHeight="1">
      <c r="B25" s="86" t="s">
        <v>579</v>
      </c>
      <c r="C25" s="116" t="s">
        <v>580</v>
      </c>
      <c r="D25" s="64" t="b">
        <f>ISREF(B16:B18)</f>
        <v>1</v>
      </c>
      <c r="E25" s="65" t="s">
        <v>582</v>
      </c>
    </row>
    <row r="26" spans="2:5" ht="16.5" customHeight="1">
      <c r="B26" s="67" t="s">
        <v>579</v>
      </c>
      <c r="C26" s="116" t="s">
        <v>581</v>
      </c>
      <c r="D26" s="64" t="b">
        <f>ISREF(B16 B18)</f>
        <v>0</v>
      </c>
      <c r="E26" s="65" t="s">
        <v>583</v>
      </c>
    </row>
    <row r="27" spans="2:3" ht="16.5" customHeight="1">
      <c r="B27" s="16"/>
      <c r="C27" s="16"/>
    </row>
    <row r="28" spans="2:3" ht="16.5" customHeight="1">
      <c r="B28" s="34" t="s">
        <v>584</v>
      </c>
      <c r="C28" s="27"/>
    </row>
    <row r="29" spans="2:3" ht="16.5" customHeight="1">
      <c r="B29" s="26"/>
      <c r="C29" s="27"/>
    </row>
    <row r="30" spans="2:3" ht="16.5" customHeight="1">
      <c r="B30" s="26"/>
      <c r="C30" s="27"/>
    </row>
  </sheetData>
  <mergeCells count="4">
    <mergeCell ref="B11:E13"/>
    <mergeCell ref="B7:E7"/>
    <mergeCell ref="B9:E10"/>
    <mergeCell ref="B3:E5"/>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6.xml><?xml version="1.0" encoding="utf-8"?>
<worksheet xmlns="http://schemas.openxmlformats.org/spreadsheetml/2006/main" xmlns:r="http://schemas.openxmlformats.org/officeDocument/2006/relationships">
  <dimension ref="A1:E35"/>
  <sheetViews>
    <sheetView workbookViewId="0" topLeftCell="A19">
      <selection activeCell="D20" sqref="D20:D24"/>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532</v>
      </c>
    </row>
    <row r="3" spans="1:5" ht="13.5">
      <c r="A3" s="10" t="s">
        <v>20</v>
      </c>
      <c r="B3" s="199" t="s">
        <v>535</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534</v>
      </c>
      <c r="C7" s="166"/>
      <c r="D7" s="166"/>
      <c r="E7" s="167"/>
    </row>
    <row r="9" spans="1:5" ht="13.5">
      <c r="A9" s="14" t="s">
        <v>52</v>
      </c>
      <c r="B9" s="230" t="s">
        <v>536</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29" t="s">
        <v>537</v>
      </c>
    </row>
    <row r="15" spans="1:5" ht="16.5" customHeight="1">
      <c r="A15" s="16"/>
      <c r="B15" s="18"/>
      <c r="C15" s="17"/>
      <c r="D15" s="17"/>
      <c r="E15" s="17"/>
    </row>
    <row r="16" spans="1:5" ht="16.5" customHeight="1">
      <c r="A16" s="16"/>
      <c r="B16" s="82" t="s">
        <v>214</v>
      </c>
      <c r="C16" s="20"/>
      <c r="D16" s="17"/>
      <c r="E16" s="17"/>
    </row>
    <row r="17" spans="1:5" ht="16.5" customHeight="1">
      <c r="A17" s="16"/>
      <c r="B17" s="70" t="s">
        <v>411</v>
      </c>
      <c r="C17" s="111" t="s">
        <v>143</v>
      </c>
      <c r="D17" s="85" t="s">
        <v>145</v>
      </c>
      <c r="E17" s="112" t="s">
        <v>160</v>
      </c>
    </row>
    <row r="18" spans="1:5" ht="16.5" customHeight="1">
      <c r="A18" s="16"/>
      <c r="B18" s="108">
        <v>100</v>
      </c>
      <c r="C18" s="87" t="s">
        <v>539</v>
      </c>
      <c r="D18" s="113" t="b">
        <f aca="true" t="shared" si="0" ref="D18:D25">ISTEXT(B18)</f>
        <v>0</v>
      </c>
      <c r="E18" s="114" t="s">
        <v>3</v>
      </c>
    </row>
    <row r="19" spans="1:5" ht="16.5" customHeight="1">
      <c r="A19" s="16"/>
      <c r="B19" s="108"/>
      <c r="C19" s="87" t="s">
        <v>540</v>
      </c>
      <c r="D19" s="113" t="b">
        <f t="shared" si="0"/>
        <v>0</v>
      </c>
      <c r="E19" s="114" t="s">
        <v>415</v>
      </c>
    </row>
    <row r="20" spans="1:5" ht="16.5" customHeight="1">
      <c r="A20" s="16"/>
      <c r="B20" s="86" t="s">
        <v>412</v>
      </c>
      <c r="C20" s="87" t="s">
        <v>541</v>
      </c>
      <c r="D20" s="134" t="b">
        <f t="shared" si="0"/>
        <v>1</v>
      </c>
      <c r="E20" s="114" t="s">
        <v>8</v>
      </c>
    </row>
    <row r="21" spans="1:5" ht="16.5" customHeight="1">
      <c r="A21" s="16"/>
      <c r="B21" s="140" t="s">
        <v>413</v>
      </c>
      <c r="C21" s="87" t="s">
        <v>542</v>
      </c>
      <c r="D21" s="134" t="b">
        <f t="shared" si="0"/>
        <v>1</v>
      </c>
      <c r="E21" s="114" t="s">
        <v>8</v>
      </c>
    </row>
    <row r="22" spans="2:5" ht="16.5" customHeight="1">
      <c r="B22" s="86" t="s">
        <v>294</v>
      </c>
      <c r="C22" s="87" t="s">
        <v>543</v>
      </c>
      <c r="D22" s="134" t="b">
        <f t="shared" si="0"/>
        <v>1</v>
      </c>
      <c r="E22" s="114" t="s">
        <v>416</v>
      </c>
    </row>
    <row r="23" spans="2:5" ht="16.5" customHeight="1">
      <c r="B23" s="141" t="s">
        <v>414</v>
      </c>
      <c r="C23" s="87" t="s">
        <v>544</v>
      </c>
      <c r="D23" s="134" t="b">
        <f t="shared" si="0"/>
        <v>1</v>
      </c>
      <c r="E23" s="65" t="s">
        <v>417</v>
      </c>
    </row>
    <row r="24" spans="2:5" ht="16.5" customHeight="1">
      <c r="B24" s="86" t="s">
        <v>545</v>
      </c>
      <c r="C24" s="87" t="s">
        <v>546</v>
      </c>
      <c r="D24" s="134" t="b">
        <f t="shared" si="0"/>
        <v>1</v>
      </c>
      <c r="E24" s="233" t="s">
        <v>548</v>
      </c>
    </row>
    <row r="25" spans="2:5" ht="16.5" customHeight="1">
      <c r="B25" s="59">
        <v>1080071</v>
      </c>
      <c r="C25" s="87" t="s">
        <v>547</v>
      </c>
      <c r="D25" s="113" t="b">
        <f t="shared" si="0"/>
        <v>0</v>
      </c>
      <c r="E25" s="234"/>
    </row>
    <row r="26" spans="2:3" ht="16.5" customHeight="1">
      <c r="B26" s="16"/>
      <c r="C26" s="16"/>
    </row>
    <row r="27" spans="2:3" ht="16.5" customHeight="1">
      <c r="B27" s="26"/>
      <c r="C27" s="27"/>
    </row>
    <row r="28" spans="2:3" ht="16.5" customHeight="1">
      <c r="B28" s="34" t="s">
        <v>179</v>
      </c>
      <c r="C28" s="27"/>
    </row>
    <row r="29" spans="2:3" ht="16.5" customHeight="1">
      <c r="B29" s="34" t="s">
        <v>549</v>
      </c>
      <c r="C29" s="27"/>
    </row>
    <row r="30" spans="2:5" ht="16.5" customHeight="1">
      <c r="B30" s="83" t="s">
        <v>550</v>
      </c>
      <c r="C30" s="60" t="s">
        <v>551</v>
      </c>
      <c r="D30" s="196" t="s">
        <v>143</v>
      </c>
      <c r="E30" s="196"/>
    </row>
    <row r="31" spans="2:5" ht="30" customHeight="1">
      <c r="B31" s="67" t="s">
        <v>552</v>
      </c>
      <c r="C31" s="64" t="str">
        <f>IF(ISTEXT(B31),B31,LEFT(B31,3)&amp;"-"&amp;MID(B31,4,4))</f>
        <v>354-0033</v>
      </c>
      <c r="D31" s="237" t="s">
        <v>553</v>
      </c>
      <c r="E31" s="238"/>
    </row>
    <row r="32" spans="2:5" ht="30" customHeight="1">
      <c r="B32" s="59">
        <v>1080071</v>
      </c>
      <c r="C32" s="64" t="str">
        <f>IF(ISTEXT(B32),B32,LEFT(B32,3)&amp;"-"&amp;MID(B32,4,4))</f>
        <v>108-0071</v>
      </c>
      <c r="D32" s="237" t="s">
        <v>554</v>
      </c>
      <c r="E32" s="238"/>
    </row>
    <row r="33" spans="2:5" ht="30" customHeight="1">
      <c r="B33" s="59">
        <v>9900062</v>
      </c>
      <c r="C33" s="64" t="str">
        <f>IF(ISTEXT(B33),B33,LEFT(B33,3)&amp;"-"&amp;MID(B33,4,4))</f>
        <v>990-0062</v>
      </c>
      <c r="D33" s="237" t="s">
        <v>555</v>
      </c>
      <c r="E33" s="238"/>
    </row>
    <row r="34" ht="16.5" customHeight="1">
      <c r="E34" s="125" t="s">
        <v>556</v>
      </c>
    </row>
    <row r="35" ht="16.5" customHeight="1">
      <c r="E35" s="125" t="s">
        <v>557</v>
      </c>
    </row>
    <row r="36" ht="16.5" customHeight="1"/>
    <row r="37" ht="16.5" customHeight="1"/>
    <row r="38" ht="16.5" customHeight="1"/>
  </sheetData>
  <mergeCells count="9">
    <mergeCell ref="E24:E25"/>
    <mergeCell ref="D31:E31"/>
    <mergeCell ref="D32:E32"/>
    <mergeCell ref="D33:E33"/>
    <mergeCell ref="D30:E30"/>
    <mergeCell ref="B11:E13"/>
    <mergeCell ref="B7:E7"/>
    <mergeCell ref="B9:E10"/>
    <mergeCell ref="B3:E5"/>
  </mergeCells>
  <hyperlinks>
    <hyperlink ref="E14" location="ISNONTEXT関数" display="→ISNONTEXT関数"/>
    <hyperlink ref="E35" r:id="rId1" display="→MID関数"/>
    <hyperlink ref="E34" r:id="rId2" display="→LEFT関数"/>
  </hyperlink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&amp;L&amp;D&amp;C&amp;P/&amp;N</oddFooter>
  </headerFooter>
  <drawing r:id="rId3"/>
</worksheet>
</file>

<file path=xl/worksheets/sheet17.xml><?xml version="1.0" encoding="utf-8"?>
<worksheet xmlns="http://schemas.openxmlformats.org/spreadsheetml/2006/main" xmlns:r="http://schemas.openxmlformats.org/officeDocument/2006/relationships">
  <dimension ref="A1:E31"/>
  <sheetViews>
    <sheetView workbookViewId="0" topLeftCell="A13">
      <selection activeCell="B1" sqref="B1"/>
    </sheetView>
  </sheetViews>
  <sheetFormatPr defaultColWidth="9.140625" defaultRowHeight="12"/>
  <cols>
    <col min="1" max="1" width="10.7109375" style="9" customWidth="1"/>
    <col min="2" max="5" width="20.7109375" style="9" customWidth="1"/>
    <col min="6" max="16384" width="10.28125" style="9" customWidth="1"/>
  </cols>
  <sheetData>
    <row r="1" ht="31.5" customHeight="1">
      <c r="B1" s="31" t="s">
        <v>0</v>
      </c>
    </row>
    <row r="2" ht="13.5"/>
    <row r="3" spans="1:5" ht="13.5">
      <c r="A3" s="10" t="s">
        <v>20</v>
      </c>
      <c r="B3" s="160" t="s">
        <v>53</v>
      </c>
      <c r="C3" s="161"/>
      <c r="D3" s="161"/>
      <c r="E3" s="162"/>
    </row>
    <row r="4" spans="1:5" ht="13.5">
      <c r="A4" s="11"/>
      <c r="B4" s="163"/>
      <c r="C4" s="163"/>
      <c r="D4" s="163"/>
      <c r="E4" s="164"/>
    </row>
    <row r="5" spans="1:5" ht="13.5">
      <c r="A5" s="11"/>
      <c r="B5" s="163"/>
      <c r="C5" s="163"/>
      <c r="D5" s="163"/>
      <c r="E5" s="164"/>
    </row>
    <row r="6" spans="2:5" ht="13.5">
      <c r="B6" s="12"/>
      <c r="C6" s="12"/>
      <c r="D6" s="12"/>
      <c r="E6" s="12"/>
    </row>
    <row r="7" spans="1:5" ht="13.5">
      <c r="A7" s="13" t="s">
        <v>1</v>
      </c>
      <c r="B7" s="165" t="s">
        <v>54</v>
      </c>
      <c r="C7" s="166"/>
      <c r="D7" s="166"/>
      <c r="E7" s="167"/>
    </row>
    <row r="8" ht="13.5"/>
    <row r="9" spans="1:5" ht="13.5">
      <c r="A9" s="14" t="s">
        <v>52</v>
      </c>
      <c r="B9" s="168" t="s">
        <v>244</v>
      </c>
      <c r="C9" s="169"/>
      <c r="D9" s="169"/>
      <c r="E9" s="169"/>
    </row>
    <row r="10" spans="1:5" ht="13.5">
      <c r="A10" s="15"/>
      <c r="B10" s="154"/>
      <c r="C10" s="169"/>
      <c r="D10" s="169"/>
      <c r="E10" s="169"/>
    </row>
    <row r="11" spans="1:5" ht="13.5">
      <c r="A11" s="91"/>
      <c r="B11" s="239" t="s">
        <v>246</v>
      </c>
      <c r="C11" s="169"/>
      <c r="D11" s="169"/>
      <c r="E11" s="169"/>
    </row>
    <row r="12" spans="1:5" ht="13.5">
      <c r="A12" s="91"/>
      <c r="B12" s="239"/>
      <c r="C12" s="169"/>
      <c r="D12" s="169"/>
      <c r="E12" s="169"/>
    </row>
    <row r="13" spans="1:5" ht="13.5">
      <c r="A13" s="91"/>
      <c r="B13" s="240"/>
      <c r="C13" s="241"/>
      <c r="D13" s="241"/>
      <c r="E13" s="241"/>
    </row>
    <row r="14" spans="1:5" ht="13.5">
      <c r="A14" s="91"/>
      <c r="B14" s="242" t="s">
        <v>247</v>
      </c>
      <c r="C14" s="243"/>
      <c r="D14" s="243"/>
      <c r="E14" s="243"/>
    </row>
    <row r="15" spans="1:5" ht="13.5">
      <c r="A15" s="91"/>
      <c r="B15" s="242"/>
      <c r="C15" s="243"/>
      <c r="D15" s="243"/>
      <c r="E15" s="243"/>
    </row>
    <row r="16" spans="1:5" ht="16.5" customHeight="1">
      <c r="A16" s="16"/>
      <c r="B16" s="89" t="s">
        <v>245</v>
      </c>
      <c r="C16" s="247" t="s">
        <v>2</v>
      </c>
      <c r="D16" s="245"/>
      <c r="E16" s="17"/>
    </row>
    <row r="17" spans="1:5" ht="16.5" customHeight="1">
      <c r="A17" s="16"/>
      <c r="B17" s="90" t="s">
        <v>3</v>
      </c>
      <c r="C17" s="244" t="s">
        <v>3</v>
      </c>
      <c r="D17" s="245"/>
      <c r="E17" s="17"/>
    </row>
    <row r="18" spans="1:5" ht="16.5" customHeight="1">
      <c r="A18" s="16"/>
      <c r="B18" s="90" t="s">
        <v>4</v>
      </c>
      <c r="C18" s="244" t="s">
        <v>9</v>
      </c>
      <c r="D18" s="245"/>
      <c r="E18" s="17"/>
    </row>
    <row r="19" spans="1:5" ht="16.5" customHeight="1">
      <c r="A19" s="16"/>
      <c r="B19" s="90" t="s">
        <v>5</v>
      </c>
      <c r="C19" s="246">
        <v>1</v>
      </c>
      <c r="D19" s="245"/>
      <c r="E19" s="17"/>
    </row>
    <row r="20" spans="1:5" ht="16.5" customHeight="1">
      <c r="A20" s="16"/>
      <c r="B20" s="90" t="s">
        <v>6</v>
      </c>
      <c r="C20" s="246">
        <v>0</v>
      </c>
      <c r="D20" s="245"/>
      <c r="E20" s="17"/>
    </row>
    <row r="21" spans="1:5" ht="16.5" customHeight="1">
      <c r="A21" s="16"/>
      <c r="B21" s="90" t="s">
        <v>7</v>
      </c>
      <c r="C21" s="244" t="s">
        <v>7</v>
      </c>
      <c r="D21" s="245"/>
      <c r="E21" s="17"/>
    </row>
    <row r="22" spans="1:5" ht="16.5" customHeight="1">
      <c r="A22" s="16"/>
      <c r="B22" s="90" t="s">
        <v>8</v>
      </c>
      <c r="C22" s="246">
        <v>0</v>
      </c>
      <c r="D22" s="245"/>
      <c r="E22" s="17"/>
    </row>
    <row r="23" spans="2:3" ht="16.5" customHeight="1">
      <c r="B23" s="23"/>
      <c r="C23" s="16"/>
    </row>
    <row r="24" spans="2:3" ht="16.5" customHeight="1">
      <c r="B24" s="96" t="s">
        <v>214</v>
      </c>
      <c r="C24" s="16"/>
    </row>
    <row r="25" spans="2:4" ht="16.5" customHeight="1">
      <c r="B25" s="83" t="s">
        <v>248</v>
      </c>
      <c r="C25" s="71" t="s">
        <v>143</v>
      </c>
      <c r="D25" s="60" t="s">
        <v>145</v>
      </c>
    </row>
    <row r="26" spans="2:4" ht="16.5" customHeight="1">
      <c r="B26" s="92">
        <v>980</v>
      </c>
      <c r="C26" s="93" t="s">
        <v>249</v>
      </c>
      <c r="D26" s="94">
        <f aca="true" t="shared" si="0" ref="D26:D31">N(B26)</f>
        <v>980</v>
      </c>
    </row>
    <row r="27" spans="2:4" ht="16.5" customHeight="1">
      <c r="B27" s="95">
        <v>2</v>
      </c>
      <c r="C27" s="93" t="s">
        <v>250</v>
      </c>
      <c r="D27" s="94">
        <f t="shared" si="0"/>
        <v>2</v>
      </c>
    </row>
    <row r="28" spans="2:4" ht="16.5" customHeight="1">
      <c r="B28" s="92" t="b">
        <v>1</v>
      </c>
      <c r="C28" s="93" t="s">
        <v>251</v>
      </c>
      <c r="D28" s="94">
        <f t="shared" si="0"/>
        <v>1</v>
      </c>
    </row>
    <row r="29" spans="2:4" ht="16.5" customHeight="1">
      <c r="B29" s="92" t="b">
        <v>0</v>
      </c>
      <c r="C29" s="93" t="s">
        <v>252</v>
      </c>
      <c r="D29" s="94">
        <f t="shared" si="0"/>
        <v>0</v>
      </c>
    </row>
    <row r="30" spans="2:4" ht="16.5" customHeight="1">
      <c r="B30" s="92" t="e">
        <f>NA()</f>
        <v>#N/A</v>
      </c>
      <c r="C30" s="93" t="s">
        <v>253</v>
      </c>
      <c r="D30" s="94" t="e">
        <f t="shared" si="0"/>
        <v>#N/A</v>
      </c>
    </row>
    <row r="31" spans="2:4" ht="16.5" customHeight="1">
      <c r="B31" s="92" t="s">
        <v>8</v>
      </c>
      <c r="C31" s="93" t="s">
        <v>254</v>
      </c>
      <c r="D31" s="94">
        <f t="shared" si="0"/>
        <v>0</v>
      </c>
    </row>
    <row r="34" ht="13.5"/>
  </sheetData>
  <mergeCells count="13">
    <mergeCell ref="C20:D20"/>
    <mergeCell ref="C21:D21"/>
    <mergeCell ref="C22:D22"/>
    <mergeCell ref="C17:D17"/>
    <mergeCell ref="B14:E15"/>
    <mergeCell ref="C18:D18"/>
    <mergeCell ref="C19:D19"/>
    <mergeCell ref="C16:D16"/>
    <mergeCell ref="B11:E13"/>
    <mergeCell ref="B3:E3"/>
    <mergeCell ref="B4:E5"/>
    <mergeCell ref="B7:E7"/>
    <mergeCell ref="B9:E10"/>
  </mergeCell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&amp;L&amp;D&amp;C&amp;P/&amp;N</oddFooter>
  </headerFooter>
  <drawing r:id="rId3"/>
  <legacyDrawing r:id="rId2"/>
</worksheet>
</file>

<file path=xl/worksheets/sheet18.xml><?xml version="1.0" encoding="utf-8"?>
<worksheet xmlns="http://schemas.openxmlformats.org/spreadsheetml/2006/main" xmlns:r="http://schemas.openxmlformats.org/officeDocument/2006/relationships">
  <dimension ref="A1:E39"/>
  <sheetViews>
    <sheetView workbookViewId="0" topLeftCell="A10">
      <selection activeCell="D34" sqref="D34"/>
    </sheetView>
  </sheetViews>
  <sheetFormatPr defaultColWidth="9.140625" defaultRowHeight="12"/>
  <cols>
    <col min="1" max="1" width="10.28125" style="9" customWidth="1"/>
    <col min="2" max="5" width="20.7109375" style="9" customWidth="1"/>
    <col min="6" max="16384" width="10.28125" style="9" customWidth="1"/>
  </cols>
  <sheetData>
    <row r="1" ht="31.5" customHeight="1">
      <c r="B1" s="31" t="s">
        <v>10</v>
      </c>
    </row>
    <row r="3" spans="1:5" ht="13.5">
      <c r="A3" s="10" t="s">
        <v>20</v>
      </c>
      <c r="B3" s="160" t="s">
        <v>55</v>
      </c>
      <c r="C3" s="161"/>
      <c r="D3" s="161"/>
      <c r="E3" s="162"/>
    </row>
    <row r="4" spans="1:5" ht="13.5">
      <c r="A4" s="11"/>
      <c r="B4" s="248" t="s">
        <v>255</v>
      </c>
      <c r="C4" s="163"/>
      <c r="D4" s="163"/>
      <c r="E4" s="164"/>
    </row>
    <row r="5" spans="1:5" ht="13.5">
      <c r="A5" s="11"/>
      <c r="B5" s="248"/>
      <c r="C5" s="163"/>
      <c r="D5" s="163"/>
      <c r="E5" s="164"/>
    </row>
    <row r="6" spans="1:5" ht="13.5">
      <c r="A6" s="11"/>
      <c r="B6" s="248"/>
      <c r="C6" s="163"/>
      <c r="D6" s="163"/>
      <c r="E6" s="164"/>
    </row>
    <row r="7" spans="1:5" ht="13.5">
      <c r="A7" s="11"/>
      <c r="B7" s="248"/>
      <c r="C7" s="163"/>
      <c r="D7" s="163"/>
      <c r="E7" s="164"/>
    </row>
    <row r="8" spans="1:5" ht="13.5">
      <c r="A8" s="11"/>
      <c r="B8" s="163"/>
      <c r="C8" s="163"/>
      <c r="D8" s="163"/>
      <c r="E8" s="164"/>
    </row>
    <row r="9" spans="2:5" ht="13.5">
      <c r="B9" s="12"/>
      <c r="C9" s="12"/>
      <c r="D9" s="12"/>
      <c r="E9" s="12"/>
    </row>
    <row r="10" spans="1:5" ht="13.5">
      <c r="A10" s="13" t="s">
        <v>1</v>
      </c>
      <c r="B10" s="165" t="s">
        <v>56</v>
      </c>
      <c r="C10" s="166"/>
      <c r="D10" s="166"/>
      <c r="E10" s="167"/>
    </row>
    <row r="12" spans="1:5" ht="13.5">
      <c r="A12" s="14" t="s">
        <v>52</v>
      </c>
      <c r="B12" s="168" t="s">
        <v>256</v>
      </c>
      <c r="C12" s="169"/>
      <c r="D12" s="169"/>
      <c r="E12" s="169"/>
    </row>
    <row r="13" spans="1:5" ht="13.5">
      <c r="A13" s="15"/>
      <c r="B13" s="154"/>
      <c r="C13" s="169"/>
      <c r="D13" s="169"/>
      <c r="E13" s="169"/>
    </row>
    <row r="14" spans="1:5" ht="13.5">
      <c r="A14" s="15"/>
      <c r="B14" s="214" t="s">
        <v>257</v>
      </c>
      <c r="C14" s="169"/>
      <c r="D14" s="169"/>
      <c r="E14" s="169"/>
    </row>
    <row r="15" spans="1:5" ht="13.5">
      <c r="A15" s="15"/>
      <c r="B15" s="154"/>
      <c r="C15" s="169"/>
      <c r="D15" s="169"/>
      <c r="E15" s="169"/>
    </row>
    <row r="16" spans="1:5" ht="16.5" customHeight="1">
      <c r="A16" s="35"/>
      <c r="B16" s="239" t="s">
        <v>258</v>
      </c>
      <c r="C16" s="249"/>
      <c r="D16" s="249"/>
      <c r="E16" s="249"/>
    </row>
    <row r="17" spans="1:5" ht="16.5" customHeight="1">
      <c r="A17" s="35"/>
      <c r="B17" s="250"/>
      <c r="C17" s="249"/>
      <c r="D17" s="249"/>
      <c r="E17" s="249"/>
    </row>
    <row r="18" spans="1:5" ht="16.5" customHeight="1">
      <c r="A18" s="16"/>
      <c r="B18" s="29"/>
      <c r="C18" s="29"/>
      <c r="D18" s="29"/>
      <c r="E18" s="29"/>
    </row>
    <row r="19" spans="1:5" ht="16.5" customHeight="1">
      <c r="A19" s="16"/>
      <c r="B19" s="68" t="s">
        <v>214</v>
      </c>
      <c r="C19" s="29"/>
      <c r="D19" s="29"/>
      <c r="E19" s="29"/>
    </row>
    <row r="20" spans="1:5" ht="16.5" customHeight="1">
      <c r="A20" s="16"/>
      <c r="B20" s="97" t="s">
        <v>143</v>
      </c>
      <c r="C20" s="98" t="s">
        <v>145</v>
      </c>
      <c r="D20" s="32"/>
      <c r="E20" s="29"/>
    </row>
    <row r="21" spans="1:5" ht="16.5" customHeight="1">
      <c r="A21" s="16"/>
      <c r="B21" s="99" t="s">
        <v>259</v>
      </c>
      <c r="C21" s="100" t="e">
        <f>NA()</f>
        <v>#N/A</v>
      </c>
      <c r="D21" s="32"/>
      <c r="E21" s="29"/>
    </row>
    <row r="22" spans="1:5" ht="16.5" customHeight="1">
      <c r="A22" s="16"/>
      <c r="B22" s="18"/>
      <c r="C22" s="17"/>
      <c r="D22" s="17"/>
      <c r="E22" s="17"/>
    </row>
    <row r="23" spans="1:5" ht="16.5" customHeight="1">
      <c r="A23" s="16"/>
      <c r="B23" s="101" t="s">
        <v>179</v>
      </c>
      <c r="C23" s="17"/>
      <c r="D23" s="17"/>
      <c r="E23" s="17"/>
    </row>
    <row r="24" spans="1:5" ht="16.5" customHeight="1">
      <c r="A24" s="16"/>
      <c r="B24" s="18"/>
      <c r="C24" s="17"/>
      <c r="D24" s="17"/>
      <c r="E24" s="17"/>
    </row>
    <row r="25" spans="1:5" ht="16.5" customHeight="1">
      <c r="A25" s="81" t="s">
        <v>4</v>
      </c>
      <c r="B25" s="102" t="s">
        <v>11</v>
      </c>
      <c r="C25" s="102" t="s">
        <v>12</v>
      </c>
      <c r="D25"/>
      <c r="E25"/>
    </row>
    <row r="26" spans="1:5" ht="16.5" customHeight="1">
      <c r="A26" s="103">
        <v>38443</v>
      </c>
      <c r="B26" s="3" t="e">
        <f>NA()</f>
        <v>#N/A</v>
      </c>
      <c r="C26" s="2">
        <v>100</v>
      </c>
      <c r="D26"/>
      <c r="E26"/>
    </row>
    <row r="27" spans="1:5" ht="16.5" customHeight="1">
      <c r="A27" s="103">
        <v>38444</v>
      </c>
      <c r="B27" s="1" t="s">
        <v>260</v>
      </c>
      <c r="C27" s="1">
        <v>120</v>
      </c>
      <c r="D27"/>
      <c r="E27"/>
    </row>
    <row r="28" spans="1:5" ht="16.5" customHeight="1">
      <c r="A28" s="103">
        <v>38445</v>
      </c>
      <c r="B28" s="1" t="s">
        <v>261</v>
      </c>
      <c r="C28" s="1">
        <v>200</v>
      </c>
      <c r="D28"/>
      <c r="E28"/>
    </row>
    <row r="29" spans="1:5" ht="16.5" customHeight="1">
      <c r="A29" s="103">
        <v>38446</v>
      </c>
      <c r="B29" s="1" t="s">
        <v>261</v>
      </c>
      <c r="C29" s="1">
        <v>30</v>
      </c>
      <c r="D29"/>
      <c r="E29"/>
    </row>
    <row r="30" spans="1:5" ht="16.5" customHeight="1">
      <c r="A30" s="103">
        <v>38447</v>
      </c>
      <c r="B30" s="3" t="e">
        <f>NA()</f>
        <v>#N/A</v>
      </c>
      <c r="C30" s="2">
        <v>64</v>
      </c>
      <c r="D30"/>
      <c r="E30" s="104"/>
    </row>
    <row r="31" spans="1:5" ht="16.5" customHeight="1">
      <c r="A31" s="103">
        <v>38448</v>
      </c>
      <c r="B31" s="1" t="s">
        <v>261</v>
      </c>
      <c r="C31" s="1">
        <v>82</v>
      </c>
      <c r="D31"/>
      <c r="E31"/>
    </row>
    <row r="32" spans="1:5" ht="16.5" customHeight="1">
      <c r="A32" s="103">
        <v>38449</v>
      </c>
      <c r="B32" s="1" t="s">
        <v>262</v>
      </c>
      <c r="C32" s="1">
        <v>53</v>
      </c>
      <c r="D32"/>
      <c r="E32"/>
    </row>
    <row r="33" spans="1:5" ht="16.5" customHeight="1">
      <c r="A33" s="103">
        <v>38450</v>
      </c>
      <c r="B33" s="1" t="s">
        <v>13</v>
      </c>
      <c r="C33" s="1">
        <v>90</v>
      </c>
      <c r="D33"/>
      <c r="E33"/>
    </row>
    <row r="34" spans="1:5" ht="16.5" customHeight="1">
      <c r="A34" s="103">
        <v>38451</v>
      </c>
      <c r="B34" s="1" t="s">
        <v>14</v>
      </c>
      <c r="C34" s="1">
        <v>20</v>
      </c>
      <c r="D34"/>
      <c r="E34"/>
    </row>
    <row r="35" spans="1:5" ht="16.5" customHeight="1">
      <c r="A35" s="103">
        <v>38452</v>
      </c>
      <c r="B35" s="3" t="e">
        <f>NA()</f>
        <v>#N/A</v>
      </c>
      <c r="C35" s="2">
        <v>45</v>
      </c>
      <c r="D35"/>
      <c r="E35" s="104"/>
    </row>
    <row r="36" spans="2:3" ht="16.5" customHeight="1">
      <c r="B36" s="26"/>
      <c r="C36" s="27"/>
    </row>
    <row r="37" spans="2:3" ht="16.5" customHeight="1">
      <c r="B37" s="26"/>
      <c r="C37" s="27"/>
    </row>
    <row r="38" spans="2:5" ht="16.5" customHeight="1">
      <c r="B38" s="105" t="s">
        <v>263</v>
      </c>
      <c r="C38" s="251" t="s">
        <v>264</v>
      </c>
      <c r="D38" s="232"/>
      <c r="E38" s="46">
        <f>COUNTIF(B26:B35,NA())</f>
        <v>3</v>
      </c>
    </row>
    <row r="39" spans="2:5" ht="13.5">
      <c r="B39" s="105" t="s">
        <v>265</v>
      </c>
      <c r="C39" s="231" t="s">
        <v>266</v>
      </c>
      <c r="D39" s="232"/>
      <c r="E39" s="46">
        <f>SUMIF(B26:B35,NA(),C26:C35)</f>
        <v>209</v>
      </c>
    </row>
  </sheetData>
  <mergeCells count="8">
    <mergeCell ref="B16:E17"/>
    <mergeCell ref="C38:D38"/>
    <mergeCell ref="C39:D39"/>
    <mergeCell ref="B14:E15"/>
    <mergeCell ref="B3:E3"/>
    <mergeCell ref="B4:E8"/>
    <mergeCell ref="B10:E10"/>
    <mergeCell ref="B12:E13"/>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19.xml><?xml version="1.0" encoding="utf-8"?>
<worksheet xmlns="http://schemas.openxmlformats.org/spreadsheetml/2006/main" xmlns:r="http://schemas.openxmlformats.org/officeDocument/2006/relationships">
  <dimension ref="A1:H64"/>
  <sheetViews>
    <sheetView workbookViewId="0" topLeftCell="A19">
      <selection activeCell="A1" sqref="A1"/>
    </sheetView>
  </sheetViews>
  <sheetFormatPr defaultColWidth="9.140625" defaultRowHeight="12"/>
  <cols>
    <col min="1" max="1" width="10.28125" style="9" customWidth="1"/>
    <col min="2" max="5" width="20.7109375" style="9" customWidth="1"/>
    <col min="6" max="16384" width="10.28125" style="9" customWidth="1"/>
  </cols>
  <sheetData>
    <row r="1" ht="31.5" customHeight="1">
      <c r="B1" s="31" t="s">
        <v>223</v>
      </c>
    </row>
    <row r="3" spans="1:5" ht="13.5">
      <c r="A3" s="10" t="s">
        <v>20</v>
      </c>
      <c r="B3" s="160" t="s">
        <v>238</v>
      </c>
      <c r="C3" s="161"/>
      <c r="D3" s="161"/>
      <c r="E3" s="162"/>
    </row>
    <row r="4" spans="1:5" ht="13.5">
      <c r="A4" s="11"/>
      <c r="B4" s="248" t="s">
        <v>227</v>
      </c>
      <c r="C4" s="163"/>
      <c r="D4" s="163"/>
      <c r="E4" s="164"/>
    </row>
    <row r="5" spans="1:5" ht="13.5">
      <c r="A5" s="11"/>
      <c r="B5" s="163"/>
      <c r="C5" s="163"/>
      <c r="D5" s="163"/>
      <c r="E5" s="164"/>
    </row>
    <row r="6" spans="2:5" ht="13.5">
      <c r="B6" s="12"/>
      <c r="C6" s="12"/>
      <c r="D6" s="12"/>
      <c r="E6" s="12"/>
    </row>
    <row r="7" spans="1:5" ht="13.5">
      <c r="A7" s="13" t="s">
        <v>1</v>
      </c>
      <c r="B7" s="165" t="s">
        <v>224</v>
      </c>
      <c r="C7" s="166"/>
      <c r="D7" s="166"/>
      <c r="E7" s="167"/>
    </row>
    <row r="9" spans="1:5" ht="13.5">
      <c r="A9" s="14" t="s">
        <v>52</v>
      </c>
      <c r="B9" s="168" t="s">
        <v>225</v>
      </c>
      <c r="C9" s="169"/>
      <c r="D9" s="169"/>
      <c r="E9" s="169"/>
    </row>
    <row r="10" spans="1:5" ht="13.5">
      <c r="A10" s="15"/>
      <c r="B10" s="154"/>
      <c r="C10" s="169"/>
      <c r="D10" s="169"/>
      <c r="E10" s="169"/>
    </row>
    <row r="11" spans="1:5" ht="13.5">
      <c r="A11" s="15"/>
      <c r="B11" s="214" t="s">
        <v>229</v>
      </c>
      <c r="C11" s="169"/>
      <c r="D11" s="169"/>
      <c r="E11" s="169"/>
    </row>
    <row r="12" spans="1:5" ht="13.5">
      <c r="A12" s="15"/>
      <c r="B12" s="154"/>
      <c r="C12" s="169"/>
      <c r="D12" s="169"/>
      <c r="E12" s="169"/>
    </row>
    <row r="13" spans="1:5" ht="16.5" customHeight="1">
      <c r="A13" s="35"/>
      <c r="B13" s="239" t="s">
        <v>226</v>
      </c>
      <c r="C13" s="249"/>
      <c r="D13" s="249"/>
      <c r="E13" s="249"/>
    </row>
    <row r="14" spans="1:5" ht="16.5" customHeight="1">
      <c r="A14" s="16"/>
      <c r="B14" s="18"/>
      <c r="C14" s="17"/>
      <c r="D14" s="17"/>
      <c r="E14" s="17"/>
    </row>
    <row r="15" spans="1:5" ht="16.5" customHeight="1">
      <c r="A15" s="16"/>
      <c r="B15" s="82" t="s">
        <v>214</v>
      </c>
      <c r="C15" s="20"/>
      <c r="D15" s="17"/>
      <c r="E15" s="17"/>
    </row>
    <row r="16" spans="1:5" ht="16.5" customHeight="1">
      <c r="A16" s="16"/>
      <c r="B16" s="83" t="s">
        <v>235</v>
      </c>
      <c r="C16" s="84" t="s">
        <v>143</v>
      </c>
      <c r="D16" s="254" t="s">
        <v>145</v>
      </c>
      <c r="E16" s="254"/>
    </row>
    <row r="17" spans="1:5" ht="16.5" customHeight="1">
      <c r="A17" s="16"/>
      <c r="B17" s="86" t="s">
        <v>228</v>
      </c>
      <c r="C17" s="87" t="s">
        <v>230</v>
      </c>
      <c r="D17" s="252" t="str">
        <f>PHONETIC(B17)</f>
        <v>トウキョウト</v>
      </c>
      <c r="E17" s="253"/>
    </row>
    <row r="18" spans="1:5" ht="16.5" customHeight="1">
      <c r="A18" s="16"/>
      <c r="B18" s="86" t="s">
        <v>234</v>
      </c>
      <c r="C18" s="87" t="s">
        <v>231</v>
      </c>
      <c r="D18" s="252" t="str">
        <f>PHONETIC(B18)</f>
        <v>チバケンマクハリ</v>
      </c>
      <c r="E18" s="253"/>
    </row>
    <row r="19" spans="1:5" ht="16.5" customHeight="1">
      <c r="A19" s="16"/>
      <c r="B19" s="86" t="s">
        <v>233</v>
      </c>
      <c r="C19" s="87" t="s">
        <v>232</v>
      </c>
      <c r="D19" s="252" t="str">
        <f>PHONETIC(B19)</f>
        <v>カナガワケン ヨコハマシ</v>
      </c>
      <c r="E19" s="253"/>
    </row>
    <row r="20" spans="1:5" ht="16.5" customHeight="1">
      <c r="A20" s="16"/>
      <c r="B20" s="21"/>
      <c r="C20" s="22"/>
      <c r="D20" s="17"/>
      <c r="E20" s="17"/>
    </row>
    <row r="21" spans="1:5" ht="16.5" customHeight="1">
      <c r="A21" s="16"/>
      <c r="B21" s="56" t="s">
        <v>236</v>
      </c>
      <c r="C21" s="22"/>
      <c r="D21" s="17"/>
      <c r="E21" s="17"/>
    </row>
    <row r="22" spans="2:5" ht="16.5" customHeight="1">
      <c r="B22" s="83" t="s">
        <v>235</v>
      </c>
      <c r="C22" s="84" t="s">
        <v>143</v>
      </c>
      <c r="D22" s="254" t="s">
        <v>145</v>
      </c>
      <c r="E22" s="254"/>
    </row>
    <row r="23" spans="2:5" ht="16.5" customHeight="1">
      <c r="B23" s="48" t="s">
        <v>239</v>
      </c>
      <c r="C23" s="87" t="s">
        <v>237</v>
      </c>
      <c r="D23" s="256" t="str">
        <f>PHONETIC(B23)</f>
        <v>シンジュク</v>
      </c>
      <c r="E23" s="257"/>
    </row>
    <row r="24" spans="2:3" ht="16.5" customHeight="1">
      <c r="B24" s="58"/>
      <c r="C24" s="16"/>
    </row>
    <row r="25" spans="2:3" ht="16.5" customHeight="1">
      <c r="B25" s="16"/>
      <c r="C25" s="16"/>
    </row>
    <row r="26" spans="2:3" ht="16.5" customHeight="1">
      <c r="B26" s="26"/>
      <c r="C26" s="27"/>
    </row>
    <row r="27" spans="2:3" ht="16.5" customHeight="1">
      <c r="B27" s="26"/>
      <c r="C27" s="27"/>
    </row>
    <row r="28" spans="2:3" ht="16.5" customHeight="1">
      <c r="B28" s="26"/>
      <c r="C28" s="27"/>
    </row>
    <row r="29" ht="13.5"/>
    <row r="30" ht="13.5"/>
    <row r="31" ht="13.5"/>
    <row r="32" ht="13.5"/>
    <row r="33" ht="13.5"/>
    <row r="34" ht="13.5">
      <c r="B34" s="34" t="s">
        <v>242</v>
      </c>
    </row>
    <row r="35" spans="2:3" ht="13.5">
      <c r="B35" s="255" t="s">
        <v>235</v>
      </c>
      <c r="C35" s="255"/>
    </row>
    <row r="36" spans="2:5" ht="13.5">
      <c r="B36" s="48" t="s">
        <v>228</v>
      </c>
      <c r="C36" s="48" t="s">
        <v>240</v>
      </c>
      <c r="D36" s="231" t="s">
        <v>241</v>
      </c>
      <c r="E36" s="212"/>
    </row>
    <row r="37" spans="4:5" ht="13.5">
      <c r="D37" s="211" t="str">
        <f>PHONETIC(B36:C36)</f>
        <v>トウキョウトミナトク</v>
      </c>
      <c r="E37" s="212"/>
    </row>
    <row r="51" ht="13.5">
      <c r="B51" s="34" t="s">
        <v>243</v>
      </c>
    </row>
    <row r="52" ht="13.5">
      <c r="B52" s="34"/>
    </row>
    <row r="61" ht="13.5"/>
    <row r="62" ht="13.5"/>
    <row r="63" ht="13.5"/>
    <row r="64" ht="13.5">
      <c r="H64" s="34"/>
    </row>
    <row r="65" ht="13.5"/>
    <row r="66" ht="13.5"/>
    <row r="67" ht="13.5"/>
    <row r="68" ht="13.5"/>
    <row r="69" ht="13.5"/>
    <row r="70" ht="13.5"/>
    <row r="71" ht="13.5"/>
    <row r="72" ht="13.5"/>
    <row r="73" ht="13.5"/>
    <row r="74" ht="13.5"/>
    <row r="75" ht="13.5"/>
    <row r="76" ht="13.5"/>
    <row r="77" ht="13.5"/>
    <row r="78" ht="13.5"/>
    <row r="79" ht="13.5"/>
    <row r="80" ht="13.5"/>
  </sheetData>
  <mergeCells count="15">
    <mergeCell ref="D22:E22"/>
    <mergeCell ref="D36:E36"/>
    <mergeCell ref="D37:E37"/>
    <mergeCell ref="B35:C35"/>
    <mergeCell ref="D23:E23"/>
    <mergeCell ref="B13:E13"/>
    <mergeCell ref="D19:E19"/>
    <mergeCell ref="D18:E18"/>
    <mergeCell ref="D17:E17"/>
    <mergeCell ref="D16:E16"/>
    <mergeCell ref="B11:E12"/>
    <mergeCell ref="B3:E3"/>
    <mergeCell ref="B4:E5"/>
    <mergeCell ref="B7:E7"/>
    <mergeCell ref="B9:E10"/>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&amp;L&amp;"Century,斜体"SystemKOMACO&amp;RExcel情報関数：&amp;A</oddHeader>
    <oddFooter>&amp;L&amp;D&amp;C&amp;P/&amp;N</oddFooter>
  </headerFooter>
  <drawing r:id="rId1"/>
</worksheet>
</file>

<file path=xl/worksheets/sheet2.xml><?xml version="1.0" encoding="utf-8"?>
<worksheet xmlns="http://schemas.openxmlformats.org/spreadsheetml/2006/main" xmlns:r="http://schemas.openxmlformats.org/officeDocument/2006/relationships">
  <dimension ref="A1:E83"/>
  <sheetViews>
    <sheetView workbookViewId="0" topLeftCell="A25">
      <selection activeCell="E34" sqref="E34"/>
    </sheetView>
  </sheetViews>
  <sheetFormatPr defaultColWidth="9.140625" defaultRowHeight="12"/>
  <cols>
    <col min="1" max="1" width="9.140625" style="9" customWidth="1"/>
    <col min="2" max="5" width="20.7109375" style="9" customWidth="1"/>
    <col min="6" max="16384" width="10.28125" style="9" customWidth="1"/>
  </cols>
  <sheetData>
    <row r="1" ht="31.5" customHeight="1">
      <c r="B1" s="31" t="s">
        <v>87</v>
      </c>
    </row>
    <row r="3" spans="1:5" ht="13.5">
      <c r="A3" s="10" t="s">
        <v>20</v>
      </c>
      <c r="B3" s="160" t="s">
        <v>58</v>
      </c>
      <c r="C3" s="161"/>
      <c r="D3" s="161"/>
      <c r="E3" s="162"/>
    </row>
    <row r="4" spans="1:5" ht="13.5">
      <c r="A4" s="11"/>
      <c r="B4" s="163"/>
      <c r="C4" s="163"/>
      <c r="D4" s="163"/>
      <c r="E4" s="164"/>
    </row>
    <row r="5" spans="1:5" ht="13.5">
      <c r="A5" s="11"/>
      <c r="B5" s="163"/>
      <c r="C5" s="163"/>
      <c r="D5" s="163"/>
      <c r="E5" s="164"/>
    </row>
    <row r="6" spans="2:5" ht="13.5">
      <c r="B6" s="12"/>
      <c r="C6" s="12"/>
      <c r="D6" s="12"/>
      <c r="E6" s="12"/>
    </row>
    <row r="7" spans="1:5" ht="13.5">
      <c r="A7" s="13" t="s">
        <v>1</v>
      </c>
      <c r="B7" s="165" t="s">
        <v>59</v>
      </c>
      <c r="C7" s="166"/>
      <c r="D7" s="166"/>
      <c r="E7" s="167"/>
    </row>
    <row r="9" spans="1:5" ht="13.5">
      <c r="A9" s="14" t="s">
        <v>52</v>
      </c>
      <c r="B9" s="168" t="s">
        <v>60</v>
      </c>
      <c r="C9" s="169"/>
      <c r="D9" s="169"/>
      <c r="E9" s="169"/>
    </row>
    <row r="10" spans="1:5" ht="13.5">
      <c r="A10" s="15"/>
      <c r="B10" s="154"/>
      <c r="C10" s="169"/>
      <c r="D10" s="169"/>
      <c r="E10" s="169"/>
    </row>
    <row r="11" spans="1:5" ht="13.5">
      <c r="A11" s="15"/>
      <c r="B11" s="155"/>
      <c r="C11" s="156"/>
      <c r="D11" s="156"/>
      <c r="E11" s="156"/>
    </row>
    <row r="12" spans="1:5" ht="13.5">
      <c r="A12" s="15"/>
      <c r="B12" s="155"/>
      <c r="C12" s="156"/>
      <c r="D12" s="156"/>
      <c r="E12" s="156"/>
    </row>
    <row r="13" spans="1:5" ht="16.5" customHeight="1">
      <c r="A13" s="16"/>
      <c r="B13" s="42" t="s">
        <v>133</v>
      </c>
      <c r="C13" s="187" t="s">
        <v>62</v>
      </c>
      <c r="D13" s="188"/>
      <c r="E13" s="189"/>
    </row>
    <row r="14" spans="1:5" ht="16.5" customHeight="1">
      <c r="A14" s="16"/>
      <c r="B14" s="36" t="s">
        <v>63</v>
      </c>
      <c r="C14" s="157" t="s">
        <v>64</v>
      </c>
      <c r="D14" s="157"/>
      <c r="E14" s="150"/>
    </row>
    <row r="15" spans="1:5" ht="16.5" customHeight="1">
      <c r="A15" s="16"/>
      <c r="B15" s="39" t="s">
        <v>65</v>
      </c>
      <c r="C15" s="151" t="s">
        <v>66</v>
      </c>
      <c r="D15" s="151"/>
      <c r="E15" s="152"/>
    </row>
    <row r="16" spans="1:5" ht="30" customHeight="1">
      <c r="A16" s="16"/>
      <c r="B16" s="39" t="s">
        <v>67</v>
      </c>
      <c r="C16" s="151" t="s">
        <v>68</v>
      </c>
      <c r="D16" s="151"/>
      <c r="E16" s="152"/>
    </row>
    <row r="17" spans="1:5" ht="16.5" customHeight="1">
      <c r="A17" s="16"/>
      <c r="B17" s="39" t="s">
        <v>69</v>
      </c>
      <c r="C17" s="151" t="s">
        <v>70</v>
      </c>
      <c r="D17" s="151"/>
      <c r="E17" s="152"/>
    </row>
    <row r="18" spans="1:5" ht="45" customHeight="1">
      <c r="A18" s="16"/>
      <c r="B18" s="39" t="s">
        <v>71</v>
      </c>
      <c r="C18" s="151" t="s">
        <v>72</v>
      </c>
      <c r="D18" s="151"/>
      <c r="E18" s="152"/>
    </row>
    <row r="19" spans="1:5" ht="60" customHeight="1">
      <c r="A19" s="16"/>
      <c r="B19" s="39" t="s">
        <v>73</v>
      </c>
      <c r="C19" s="153" t="s">
        <v>74</v>
      </c>
      <c r="D19" s="153"/>
      <c r="E19" s="170"/>
    </row>
    <row r="20" spans="2:5" ht="13.5">
      <c r="B20" s="45"/>
      <c r="C20" s="176" t="s">
        <v>89</v>
      </c>
      <c r="D20" s="177"/>
      <c r="E20" s="41" t="s">
        <v>62</v>
      </c>
    </row>
    <row r="21" spans="2:5" ht="13.5">
      <c r="B21" s="45"/>
      <c r="C21" s="173" t="s">
        <v>90</v>
      </c>
      <c r="D21" s="174"/>
      <c r="E21" s="40" t="s">
        <v>91</v>
      </c>
    </row>
    <row r="22" spans="2:5" ht="13.5">
      <c r="B22" s="45"/>
      <c r="C22" s="173">
        <v>0</v>
      </c>
      <c r="D22" s="174"/>
      <c r="E22" s="40" t="s">
        <v>92</v>
      </c>
    </row>
    <row r="23" spans="2:5" ht="13.5">
      <c r="B23" s="45"/>
      <c r="C23" s="173" t="s">
        <v>93</v>
      </c>
      <c r="D23" s="174"/>
      <c r="E23" s="40" t="s">
        <v>94</v>
      </c>
    </row>
    <row r="24" spans="2:5" ht="13.5">
      <c r="B24" s="45"/>
      <c r="C24" s="173">
        <v>0</v>
      </c>
      <c r="D24" s="174"/>
      <c r="E24" s="40" t="s">
        <v>95</v>
      </c>
    </row>
    <row r="25" spans="2:5" ht="13.5">
      <c r="B25" s="45"/>
      <c r="C25" s="185" t="s">
        <v>96</v>
      </c>
      <c r="D25" s="186"/>
      <c r="E25" s="40" t="s">
        <v>97</v>
      </c>
    </row>
    <row r="26" spans="2:5" ht="13.5">
      <c r="B26" s="45"/>
      <c r="C26" s="173" t="s">
        <v>136</v>
      </c>
      <c r="D26" s="175"/>
      <c r="E26" s="40" t="s">
        <v>94</v>
      </c>
    </row>
    <row r="27" spans="2:5" ht="13.5">
      <c r="B27" s="45"/>
      <c r="C27" s="178" t="s">
        <v>137</v>
      </c>
      <c r="D27" s="179"/>
      <c r="E27" s="40" t="s">
        <v>100</v>
      </c>
    </row>
    <row r="28" spans="2:5" ht="13.5">
      <c r="B28" s="45"/>
      <c r="C28" s="178" t="s">
        <v>134</v>
      </c>
      <c r="D28" s="179"/>
      <c r="E28" s="40" t="s">
        <v>97</v>
      </c>
    </row>
    <row r="29" spans="2:5" ht="13.5">
      <c r="B29" s="45"/>
      <c r="C29" s="178" t="s">
        <v>135</v>
      </c>
      <c r="D29" s="179"/>
      <c r="E29" s="40" t="s">
        <v>103</v>
      </c>
    </row>
    <row r="30" spans="2:5" ht="13.5">
      <c r="B30" s="45"/>
      <c r="C30" s="173" t="s">
        <v>98</v>
      </c>
      <c r="D30" s="174"/>
      <c r="E30" s="40" t="s">
        <v>104</v>
      </c>
    </row>
    <row r="31" spans="2:5" ht="13.5">
      <c r="B31" s="45"/>
      <c r="C31" s="173" t="s">
        <v>99</v>
      </c>
      <c r="D31" s="174"/>
      <c r="E31" s="40" t="s">
        <v>105</v>
      </c>
    </row>
    <row r="32" spans="2:5" ht="13.5">
      <c r="B32" s="45"/>
      <c r="C32" s="173" t="s">
        <v>101</v>
      </c>
      <c r="D32" s="174"/>
      <c r="E32" s="40" t="s">
        <v>106</v>
      </c>
    </row>
    <row r="33" spans="2:5" ht="13.5">
      <c r="B33" s="45"/>
      <c r="C33" s="173" t="s">
        <v>102</v>
      </c>
      <c r="D33" s="175"/>
      <c r="E33" s="40" t="s">
        <v>107</v>
      </c>
    </row>
    <row r="34" spans="2:5" ht="13.5">
      <c r="B34" s="45"/>
      <c r="C34" s="180">
        <v>0</v>
      </c>
      <c r="D34" s="174"/>
      <c r="E34" s="40" t="s">
        <v>108</v>
      </c>
    </row>
    <row r="35" spans="2:5" ht="13.5">
      <c r="B35" s="45"/>
      <c r="C35" s="181">
        <v>0</v>
      </c>
      <c r="D35" s="174"/>
      <c r="E35" s="40" t="s">
        <v>109</v>
      </c>
    </row>
    <row r="36" spans="2:5" ht="13.5">
      <c r="B36" s="45"/>
      <c r="C36" s="182">
        <v>0</v>
      </c>
      <c r="D36" s="174"/>
      <c r="E36" s="40" t="s">
        <v>110</v>
      </c>
    </row>
    <row r="37" spans="2:5" ht="13.5">
      <c r="B37" s="45"/>
      <c r="C37" s="173" t="s">
        <v>111</v>
      </c>
      <c r="D37" s="175"/>
      <c r="E37" s="40" t="s">
        <v>91</v>
      </c>
    </row>
    <row r="38" spans="2:5" ht="13.5">
      <c r="B38" s="45"/>
      <c r="C38" s="173" t="s">
        <v>112</v>
      </c>
      <c r="D38" s="174"/>
      <c r="E38" s="40" t="s">
        <v>113</v>
      </c>
    </row>
    <row r="39" spans="2:5" ht="13.5">
      <c r="B39" s="45"/>
      <c r="C39" s="173" t="s">
        <v>114</v>
      </c>
      <c r="D39" s="174"/>
      <c r="E39" s="40" t="s">
        <v>113</v>
      </c>
    </row>
    <row r="40" spans="2:5" ht="13.5">
      <c r="B40" s="45"/>
      <c r="C40" s="173" t="s">
        <v>115</v>
      </c>
      <c r="D40" s="174"/>
      <c r="E40" s="40" t="s">
        <v>116</v>
      </c>
    </row>
    <row r="41" spans="2:5" ht="13.5">
      <c r="B41" s="45"/>
      <c r="C41" s="173" t="s">
        <v>117</v>
      </c>
      <c r="D41" s="174"/>
      <c r="E41" s="40" t="s">
        <v>116</v>
      </c>
    </row>
    <row r="42" spans="2:5" ht="13.5">
      <c r="B42" s="45"/>
      <c r="C42" s="175" t="s">
        <v>118</v>
      </c>
      <c r="D42" s="174"/>
      <c r="E42" s="40" t="s">
        <v>116</v>
      </c>
    </row>
    <row r="43" spans="2:5" ht="13.5">
      <c r="B43" s="45"/>
      <c r="C43" s="175" t="s">
        <v>119</v>
      </c>
      <c r="D43" s="174"/>
      <c r="E43" s="40" t="s">
        <v>116</v>
      </c>
    </row>
    <row r="44" spans="2:5" ht="13.5">
      <c r="B44" s="45"/>
      <c r="C44" s="175" t="s">
        <v>120</v>
      </c>
      <c r="D44" s="174"/>
      <c r="E44" s="40" t="s">
        <v>121</v>
      </c>
    </row>
    <row r="45" spans="2:5" ht="13.5">
      <c r="B45" s="45"/>
      <c r="C45" s="175" t="s">
        <v>122</v>
      </c>
      <c r="D45" s="174"/>
      <c r="E45" s="40" t="s">
        <v>123</v>
      </c>
    </row>
    <row r="46" spans="2:5" ht="13.5">
      <c r="B46" s="45"/>
      <c r="C46" s="175" t="s">
        <v>124</v>
      </c>
      <c r="D46" s="174"/>
      <c r="E46" s="40" t="s">
        <v>116</v>
      </c>
    </row>
    <row r="47" spans="2:5" ht="13.5">
      <c r="B47" s="45"/>
      <c r="C47" s="175" t="s">
        <v>125</v>
      </c>
      <c r="D47" s="174"/>
      <c r="E47" s="40" t="s">
        <v>126</v>
      </c>
    </row>
    <row r="48" spans="2:5" ht="13.5">
      <c r="B48" s="45"/>
      <c r="C48" s="175" t="s">
        <v>127</v>
      </c>
      <c r="D48" s="174"/>
      <c r="E48" s="40" t="s">
        <v>128</v>
      </c>
    </row>
    <row r="49" spans="2:5" ht="13.5">
      <c r="B49" s="45"/>
      <c r="C49" s="175" t="s">
        <v>129</v>
      </c>
      <c r="D49" s="174"/>
      <c r="E49" s="40" t="s">
        <v>130</v>
      </c>
    </row>
    <row r="50" spans="2:5" ht="13.5">
      <c r="B50" s="45"/>
      <c r="C50" s="175" t="s">
        <v>131</v>
      </c>
      <c r="D50" s="174"/>
      <c r="E50" s="40" t="s">
        <v>132</v>
      </c>
    </row>
    <row r="51" spans="1:5" ht="16.5" customHeight="1">
      <c r="A51" s="16"/>
      <c r="B51" s="39"/>
      <c r="C51" s="37"/>
      <c r="D51" s="37"/>
      <c r="E51" s="38"/>
    </row>
    <row r="52" spans="2:5" ht="30" customHeight="1">
      <c r="B52" s="39" t="s">
        <v>75</v>
      </c>
      <c r="C52" s="171" t="s">
        <v>76</v>
      </c>
      <c r="D52" s="171"/>
      <c r="E52" s="172"/>
    </row>
    <row r="53" spans="2:5" ht="75" customHeight="1">
      <c r="B53" s="39" t="s">
        <v>77</v>
      </c>
      <c r="C53" s="171" t="s">
        <v>78</v>
      </c>
      <c r="D53" s="171"/>
      <c r="E53" s="172"/>
    </row>
    <row r="54" spans="2:5" ht="16.5" customHeight="1">
      <c r="B54" s="39" t="s">
        <v>79</v>
      </c>
      <c r="C54" s="171" t="s">
        <v>80</v>
      </c>
      <c r="D54" s="171"/>
      <c r="E54" s="172"/>
    </row>
    <row r="55" spans="2:5" ht="16.5" customHeight="1">
      <c r="B55" s="39" t="s">
        <v>81</v>
      </c>
      <c r="C55" s="171" t="s">
        <v>82</v>
      </c>
      <c r="D55" s="171"/>
      <c r="E55" s="172"/>
    </row>
    <row r="56" spans="2:5" ht="60" customHeight="1">
      <c r="B56" s="39" t="s">
        <v>83</v>
      </c>
      <c r="C56" s="171" t="s">
        <v>84</v>
      </c>
      <c r="D56" s="171"/>
      <c r="E56" s="172"/>
    </row>
    <row r="57" spans="2:5" ht="30" customHeight="1">
      <c r="B57" s="39" t="s">
        <v>85</v>
      </c>
      <c r="C57" s="171" t="s">
        <v>86</v>
      </c>
      <c r="D57" s="171"/>
      <c r="E57" s="172"/>
    </row>
    <row r="58" spans="2:5" ht="16.5" customHeight="1">
      <c r="B58" s="43"/>
      <c r="C58" s="44"/>
      <c r="D58" s="35"/>
      <c r="E58" s="35"/>
    </row>
    <row r="59" spans="2:5" ht="16.5" customHeight="1">
      <c r="B59" s="183" t="s">
        <v>138</v>
      </c>
      <c r="C59" s="184"/>
      <c r="D59" s="184"/>
      <c r="E59" s="184"/>
    </row>
    <row r="60" spans="2:5" ht="13.5">
      <c r="B60" s="184"/>
      <c r="C60" s="184"/>
      <c r="D60" s="184"/>
      <c r="E60" s="184"/>
    </row>
    <row r="61" spans="2:5" ht="13.5">
      <c r="B61" s="184"/>
      <c r="C61" s="184"/>
      <c r="D61" s="184"/>
      <c r="E61" s="184"/>
    </row>
    <row r="62" spans="2:5" ht="13.5">
      <c r="B62" s="190" t="s">
        <v>139</v>
      </c>
      <c r="C62" s="191"/>
      <c r="D62" s="191"/>
      <c r="E62" s="191"/>
    </row>
    <row r="63" spans="2:5" ht="13.5">
      <c r="B63" s="190" t="s">
        <v>140</v>
      </c>
      <c r="C63" s="191"/>
      <c r="D63" s="191"/>
      <c r="E63" s="191"/>
    </row>
    <row r="64" spans="2:5" ht="45" customHeight="1">
      <c r="B64" s="194" t="s">
        <v>141</v>
      </c>
      <c r="C64" s="195"/>
      <c r="D64" s="195"/>
      <c r="E64" s="195"/>
    </row>
    <row r="67" ht="13.5">
      <c r="B67" s="34" t="s">
        <v>161</v>
      </c>
    </row>
    <row r="69" spans="2:4" ht="13.5">
      <c r="B69" s="66" t="s">
        <v>142</v>
      </c>
      <c r="C69" s="67" t="s">
        <v>144</v>
      </c>
      <c r="D69" s="59"/>
    </row>
    <row r="71" spans="2:5" ht="13.5">
      <c r="B71" s="196" t="s">
        <v>143</v>
      </c>
      <c r="C71" s="196"/>
      <c r="D71" s="60" t="s">
        <v>145</v>
      </c>
      <c r="E71" s="61" t="s">
        <v>160</v>
      </c>
    </row>
    <row r="72" spans="2:5" ht="13.5">
      <c r="B72" s="62" t="s">
        <v>146</v>
      </c>
      <c r="C72" s="63"/>
      <c r="D72" s="64" t="str">
        <f ca="1">CELL("address",B69)</f>
        <v>$B$69</v>
      </c>
      <c r="E72" s="65" t="s">
        <v>154</v>
      </c>
    </row>
    <row r="73" spans="2:5" ht="13.5">
      <c r="B73" s="62" t="s">
        <v>147</v>
      </c>
      <c r="C73" s="63"/>
      <c r="D73" s="64" t="str">
        <f ca="1">CELL("contents",B69)</f>
        <v>CELL</v>
      </c>
      <c r="E73" s="65" t="s">
        <v>155</v>
      </c>
    </row>
    <row r="74" spans="2:5" ht="13.5">
      <c r="B74" s="62" t="s">
        <v>148</v>
      </c>
      <c r="C74" s="63"/>
      <c r="D74" s="64" t="str">
        <f ca="1">CELL("format",B69)</f>
        <v>G</v>
      </c>
      <c r="E74" s="65" t="s">
        <v>156</v>
      </c>
    </row>
    <row r="75" spans="2:5" ht="13.5">
      <c r="B75" s="192" t="s">
        <v>153</v>
      </c>
      <c r="C75" s="193"/>
      <c r="D75" s="64">
        <f ca="1">CELL("col",B69)</f>
        <v>2</v>
      </c>
      <c r="E75" s="65" t="s">
        <v>157</v>
      </c>
    </row>
    <row r="76" spans="2:5" ht="13.5">
      <c r="B76" s="192" t="s">
        <v>158</v>
      </c>
      <c r="C76" s="193"/>
      <c r="D76" s="64" t="str">
        <f ca="1">CELL("PREFIX",B69)</f>
        <v>'</v>
      </c>
      <c r="E76" s="65" t="s">
        <v>159</v>
      </c>
    </row>
    <row r="78" ht="13.5">
      <c r="B78" s="34" t="s">
        <v>162</v>
      </c>
    </row>
    <row r="79" spans="2:5" ht="13.5">
      <c r="B79" s="192" t="s">
        <v>149</v>
      </c>
      <c r="C79" s="193"/>
      <c r="D79" s="64" t="str">
        <f ca="1">CELL("type",C69)</f>
        <v>l</v>
      </c>
      <c r="E79" s="65" t="s">
        <v>152</v>
      </c>
    </row>
    <row r="80" spans="2:5" ht="13.5">
      <c r="B80" s="192" t="s">
        <v>150</v>
      </c>
      <c r="C80" s="193"/>
      <c r="D80" s="64" t="str">
        <f ca="1">CELL("type",D69)</f>
        <v>b</v>
      </c>
      <c r="E80" s="65" t="s">
        <v>151</v>
      </c>
    </row>
    <row r="83" ht="13.5">
      <c r="B83" s="34"/>
    </row>
  </sheetData>
  <mergeCells count="57">
    <mergeCell ref="B76:C76"/>
    <mergeCell ref="B79:C79"/>
    <mergeCell ref="B80:C80"/>
    <mergeCell ref="B63:E63"/>
    <mergeCell ref="B64:E64"/>
    <mergeCell ref="B71:C71"/>
    <mergeCell ref="B75:C75"/>
    <mergeCell ref="B59:E61"/>
    <mergeCell ref="C25:D25"/>
    <mergeCell ref="C13:E13"/>
    <mergeCell ref="B62:E62"/>
    <mergeCell ref="C47:D47"/>
    <mergeCell ref="C48:D48"/>
    <mergeCell ref="C49:D49"/>
    <mergeCell ref="C50:D50"/>
    <mergeCell ref="C43:D43"/>
    <mergeCell ref="C44:D44"/>
    <mergeCell ref="C45:D45"/>
    <mergeCell ref="C46:D46"/>
    <mergeCell ref="C39:D39"/>
    <mergeCell ref="C40:D40"/>
    <mergeCell ref="C41:D41"/>
    <mergeCell ref="C42:D42"/>
    <mergeCell ref="C34:D34"/>
    <mergeCell ref="C35:D35"/>
    <mergeCell ref="C36:D36"/>
    <mergeCell ref="C38:D38"/>
    <mergeCell ref="C24:D24"/>
    <mergeCell ref="C20:D20"/>
    <mergeCell ref="C30:D30"/>
    <mergeCell ref="C31:D31"/>
    <mergeCell ref="C26:D26"/>
    <mergeCell ref="C27:D27"/>
    <mergeCell ref="C28:D28"/>
    <mergeCell ref="C29:D29"/>
    <mergeCell ref="C54:E54"/>
    <mergeCell ref="C55:E55"/>
    <mergeCell ref="C56:E56"/>
    <mergeCell ref="C57:E57"/>
    <mergeCell ref="C18:E18"/>
    <mergeCell ref="C19:E19"/>
    <mergeCell ref="C52:E52"/>
    <mergeCell ref="C53:E53"/>
    <mergeCell ref="C32:D32"/>
    <mergeCell ref="C33:D33"/>
    <mergeCell ref="C37:D37"/>
    <mergeCell ref="C21:D21"/>
    <mergeCell ref="C22:D22"/>
    <mergeCell ref="C23:D23"/>
    <mergeCell ref="C14:E14"/>
    <mergeCell ref="C15:E15"/>
    <mergeCell ref="C16:E16"/>
    <mergeCell ref="C17:E17"/>
    <mergeCell ref="B3:E3"/>
    <mergeCell ref="B4:E5"/>
    <mergeCell ref="B7:E7"/>
    <mergeCell ref="B9:E12"/>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3.xml><?xml version="1.0" encoding="utf-8"?>
<worksheet xmlns="http://schemas.openxmlformats.org/spreadsheetml/2006/main" xmlns:r="http://schemas.openxmlformats.org/officeDocument/2006/relationships">
  <dimension ref="A1:E47"/>
  <sheetViews>
    <sheetView workbookViewId="0" topLeftCell="A28">
      <selection activeCell="D52" sqref="D52"/>
    </sheetView>
  </sheetViews>
  <sheetFormatPr defaultColWidth="9.140625" defaultRowHeight="12"/>
  <cols>
    <col min="1" max="1" width="10.28125" style="9" customWidth="1"/>
    <col min="2" max="5" width="20.7109375" style="9" customWidth="1"/>
    <col min="6" max="16384" width="10.28125" style="9" customWidth="1"/>
  </cols>
  <sheetData>
    <row r="1" ht="31.5" customHeight="1">
      <c r="B1" s="31" t="s">
        <v>88</v>
      </c>
    </row>
    <row r="3" spans="1:5" ht="13.5">
      <c r="A3" s="10" t="s">
        <v>20</v>
      </c>
      <c r="B3" s="199" t="s">
        <v>163</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164</v>
      </c>
      <c r="C7" s="166"/>
      <c r="D7" s="166"/>
      <c r="E7" s="167"/>
    </row>
    <row r="9" spans="1:5" ht="13.5">
      <c r="A9" s="14" t="s">
        <v>52</v>
      </c>
      <c r="B9" s="168" t="s">
        <v>165</v>
      </c>
      <c r="C9" s="169"/>
      <c r="D9" s="169"/>
      <c r="E9" s="169"/>
    </row>
    <row r="10" spans="1:5" ht="13.5">
      <c r="A10" s="15"/>
      <c r="B10" s="154"/>
      <c r="C10" s="169"/>
      <c r="D10" s="169"/>
      <c r="E10" s="169"/>
    </row>
    <row r="11" spans="1:5" ht="13.5">
      <c r="A11" s="15"/>
      <c r="B11" s="155"/>
      <c r="C11" s="156"/>
      <c r="D11" s="156"/>
      <c r="E11" s="156"/>
    </row>
    <row r="12" spans="1:5" ht="13.5">
      <c r="A12" s="15"/>
      <c r="B12" s="155"/>
      <c r="C12" s="156"/>
      <c r="D12" s="156"/>
      <c r="E12" s="156"/>
    </row>
    <row r="13" spans="1:5" ht="16.5" customHeight="1">
      <c r="A13" s="16"/>
      <c r="B13" s="55" t="s">
        <v>166</v>
      </c>
      <c r="C13" s="55" t="s">
        <v>167</v>
      </c>
      <c r="D13" s="17"/>
      <c r="E13" s="17"/>
    </row>
    <row r="14" spans="1:5" ht="16.5" customHeight="1">
      <c r="A14" s="16"/>
      <c r="B14" s="53" t="e">
        <v>#NULL!</v>
      </c>
      <c r="C14" s="51">
        <v>1</v>
      </c>
      <c r="D14" s="17"/>
      <c r="E14" s="17"/>
    </row>
    <row r="15" spans="1:5" ht="16.5" customHeight="1">
      <c r="A15" s="16"/>
      <c r="B15" s="53" t="e">
        <v>#DIV/0!</v>
      </c>
      <c r="C15" s="51">
        <v>2</v>
      </c>
      <c r="D15" s="17"/>
      <c r="E15" s="17"/>
    </row>
    <row r="16" spans="1:5" ht="16.5" customHeight="1">
      <c r="A16" s="16"/>
      <c r="B16" s="53" t="e">
        <v>#VALUE!</v>
      </c>
      <c r="C16" s="51">
        <v>3</v>
      </c>
      <c r="D16" s="17"/>
      <c r="E16" s="17"/>
    </row>
    <row r="17" spans="1:5" ht="16.5" customHeight="1">
      <c r="A17" s="16"/>
      <c r="B17" s="53" t="e">
        <v>#REF!</v>
      </c>
      <c r="C17" s="51">
        <v>4</v>
      </c>
      <c r="D17" s="17"/>
      <c r="E17" s="17"/>
    </row>
    <row r="18" spans="1:5" ht="16.5" customHeight="1">
      <c r="A18" s="16"/>
      <c r="B18" s="53" t="e">
        <v>#NAME?</v>
      </c>
      <c r="C18" s="51">
        <v>5</v>
      </c>
      <c r="D18" s="17"/>
      <c r="E18" s="17"/>
    </row>
    <row r="19" spans="1:5" ht="16.5" customHeight="1">
      <c r="A19" s="16"/>
      <c r="B19" s="53" t="e">
        <v>#NUM!</v>
      </c>
      <c r="C19" s="51">
        <v>6</v>
      </c>
      <c r="D19" s="17"/>
      <c r="E19" s="17"/>
    </row>
    <row r="20" spans="1:5" ht="16.5" customHeight="1">
      <c r="A20" s="16"/>
      <c r="B20" s="53" t="e">
        <v>#N/A</v>
      </c>
      <c r="C20" s="51">
        <v>7</v>
      </c>
      <c r="D20" s="17"/>
      <c r="E20" s="17"/>
    </row>
    <row r="21" spans="2:3" ht="16.5" customHeight="1">
      <c r="B21" s="54" t="s">
        <v>168</v>
      </c>
      <c r="C21" s="52" t="e">
        <v>#N/A</v>
      </c>
    </row>
    <row r="22" spans="2:3" ht="16.5" customHeight="1">
      <c r="B22" s="57"/>
      <c r="C22" s="30"/>
    </row>
    <row r="23" spans="2:3" ht="16.5" customHeight="1">
      <c r="B23" s="58" t="s">
        <v>178</v>
      </c>
      <c r="C23" s="25"/>
    </row>
    <row r="24" spans="2:4" ht="16.5" customHeight="1">
      <c r="B24" s="70" t="s">
        <v>169</v>
      </c>
      <c r="C24" s="71" t="s">
        <v>143</v>
      </c>
      <c r="D24" s="60" t="s">
        <v>145</v>
      </c>
    </row>
    <row r="25" spans="2:4" ht="16.5" customHeight="1">
      <c r="B25" s="59" t="e">
        <v>#NULL!</v>
      </c>
      <c r="C25" s="62" t="s">
        <v>170</v>
      </c>
      <c r="D25" s="64">
        <f>ERROR.TYPE(B25)</f>
        <v>1</v>
      </c>
    </row>
    <row r="26" spans="2:4" ht="16.5" customHeight="1">
      <c r="B26" s="59" t="e">
        <v>#DIV/0!</v>
      </c>
      <c r="C26" s="62" t="s">
        <v>171</v>
      </c>
      <c r="D26" s="64">
        <f aca="true" t="shared" si="0" ref="D26:D32">ERROR.TYPE(B26)</f>
        <v>2</v>
      </c>
    </row>
    <row r="27" spans="2:4" ht="16.5" customHeight="1">
      <c r="B27" s="72" t="e">
        <v>#VALUE!</v>
      </c>
      <c r="C27" s="62" t="s">
        <v>172</v>
      </c>
      <c r="D27" s="64">
        <f t="shared" si="0"/>
        <v>3</v>
      </c>
    </row>
    <row r="28" spans="2:4" ht="16.5" customHeight="1">
      <c r="B28" s="72" t="e">
        <v>#REF!</v>
      </c>
      <c r="C28" s="62" t="s">
        <v>173</v>
      </c>
      <c r="D28" s="64">
        <f t="shared" si="0"/>
        <v>4</v>
      </c>
    </row>
    <row r="29" spans="2:4" ht="16.5" customHeight="1">
      <c r="B29" s="72" t="e">
        <v>#NAME?</v>
      </c>
      <c r="C29" s="62" t="s">
        <v>174</v>
      </c>
      <c r="D29" s="64">
        <f t="shared" si="0"/>
        <v>5</v>
      </c>
    </row>
    <row r="30" spans="2:4" ht="13.5">
      <c r="B30" s="59" t="e">
        <v>#NUM!</v>
      </c>
      <c r="C30" s="62" t="s">
        <v>175</v>
      </c>
      <c r="D30" s="64">
        <f t="shared" si="0"/>
        <v>6</v>
      </c>
    </row>
    <row r="31" spans="2:4" ht="13.5">
      <c r="B31" s="59" t="e">
        <v>#N/A</v>
      </c>
      <c r="C31" s="62" t="s">
        <v>176</v>
      </c>
      <c r="D31" s="64">
        <f t="shared" si="0"/>
        <v>7</v>
      </c>
    </row>
    <row r="32" spans="2:4" ht="13.5">
      <c r="B32" s="59" t="s">
        <v>168</v>
      </c>
      <c r="C32" s="62" t="s">
        <v>177</v>
      </c>
      <c r="D32" s="64" t="e">
        <f t="shared" si="0"/>
        <v>#N/A</v>
      </c>
    </row>
    <row r="34" ht="13.5">
      <c r="B34" s="34" t="s">
        <v>179</v>
      </c>
    </row>
    <row r="35" spans="2:3" ht="13.5">
      <c r="B35" s="34" t="e">
        <f>5/0</f>
        <v>#DIV/0!</v>
      </c>
      <c r="C35" s="33" t="s">
        <v>180</v>
      </c>
    </row>
    <row r="36" spans="2:5" ht="13.5">
      <c r="B36" s="46" t="str">
        <f>IF(ERROR.TYPE(B35)&lt;3,CHOOSE(ERROR.TYPE(B35),"範囲の共通部分がありません","除数がゼロです"))</f>
        <v>除数がゼロです</v>
      </c>
      <c r="C36" s="202" t="s">
        <v>181</v>
      </c>
      <c r="D36" s="203"/>
      <c r="E36" s="203"/>
    </row>
    <row r="37" spans="3:5" ht="13.5">
      <c r="C37" s="203"/>
      <c r="D37" s="203"/>
      <c r="E37" s="203"/>
    </row>
    <row r="38" spans="3:5" ht="13.5">
      <c r="C38" s="197" t="s">
        <v>182</v>
      </c>
      <c r="D38" s="198"/>
      <c r="E38" s="198"/>
    </row>
    <row r="39" spans="3:5" ht="13.5">
      <c r="C39" s="198"/>
      <c r="D39" s="198"/>
      <c r="E39" s="198"/>
    </row>
    <row r="40" spans="3:5" ht="13.5">
      <c r="C40" s="198"/>
      <c r="D40" s="198"/>
      <c r="E40" s="198"/>
    </row>
    <row r="41" spans="3:5" ht="13.5">
      <c r="C41" s="198"/>
      <c r="D41" s="198"/>
      <c r="E41" s="198"/>
    </row>
    <row r="42" spans="3:5" ht="13.5">
      <c r="C42" s="198"/>
      <c r="D42" s="198"/>
      <c r="E42" s="198"/>
    </row>
    <row r="44" ht="13.5">
      <c r="B44" s="34" t="s">
        <v>558</v>
      </c>
    </row>
    <row r="45" spans="2:4" ht="13.5">
      <c r="B45" s="59">
        <v>1</v>
      </c>
      <c r="C45" s="59"/>
      <c r="D45" s="59">
        <v>2</v>
      </c>
    </row>
    <row r="46" spans="2:4" ht="13.5">
      <c r="B46" s="59">
        <v>2</v>
      </c>
      <c r="C46" s="59"/>
      <c r="D46" s="59">
        <v>3</v>
      </c>
    </row>
    <row r="47" spans="4:5" ht="13.5">
      <c r="D47" s="47" t="s">
        <v>183</v>
      </c>
      <c r="E47" s="46" t="e">
        <f>SUM(E38 G44)</f>
        <v>#NULL!</v>
      </c>
    </row>
  </sheetData>
  <mergeCells count="5">
    <mergeCell ref="C38:E42"/>
    <mergeCell ref="B7:E7"/>
    <mergeCell ref="B3:E5"/>
    <mergeCell ref="B9:E12"/>
    <mergeCell ref="C36:E37"/>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4.xml><?xml version="1.0" encoding="utf-8"?>
<worksheet xmlns="http://schemas.openxmlformats.org/spreadsheetml/2006/main" xmlns:r="http://schemas.openxmlformats.org/officeDocument/2006/relationships">
  <dimension ref="A1:E31"/>
  <sheetViews>
    <sheetView workbookViewId="0" topLeftCell="A19">
      <selection activeCell="A1" sqref="A1"/>
    </sheetView>
  </sheetViews>
  <sheetFormatPr defaultColWidth="9.140625" defaultRowHeight="12"/>
  <cols>
    <col min="1" max="1" width="10.28125" style="9" customWidth="1"/>
    <col min="2" max="5" width="20.7109375" style="9" customWidth="1"/>
    <col min="6" max="16384" width="10.28125" style="9" customWidth="1"/>
  </cols>
  <sheetData>
    <row r="1" ht="31.5" customHeight="1">
      <c r="B1" s="31" t="s">
        <v>184</v>
      </c>
    </row>
    <row r="3" spans="1:5" ht="13.5">
      <c r="A3" s="10" t="s">
        <v>20</v>
      </c>
      <c r="B3" s="160" t="s">
        <v>210</v>
      </c>
      <c r="C3" s="161"/>
      <c r="D3" s="161"/>
      <c r="E3" s="162"/>
    </row>
    <row r="4" spans="1:5" ht="13.5">
      <c r="A4" s="11"/>
      <c r="B4" s="206" t="s">
        <v>209</v>
      </c>
      <c r="C4" s="163"/>
      <c r="D4" s="163"/>
      <c r="E4" s="164"/>
    </row>
    <row r="5" spans="1:5" ht="13.5">
      <c r="A5" s="11"/>
      <c r="B5" s="163"/>
      <c r="C5" s="163"/>
      <c r="D5" s="163"/>
      <c r="E5" s="164"/>
    </row>
    <row r="6" spans="2:5" ht="13.5">
      <c r="B6" s="12"/>
      <c r="C6" s="12"/>
      <c r="D6" s="12"/>
      <c r="E6" s="12"/>
    </row>
    <row r="7" spans="1:5" ht="13.5">
      <c r="A7" s="13" t="s">
        <v>1</v>
      </c>
      <c r="B7" s="165" t="s">
        <v>185</v>
      </c>
      <c r="C7" s="166"/>
      <c r="D7" s="166"/>
      <c r="E7" s="167"/>
    </row>
    <row r="9" spans="1:5" ht="13.5">
      <c r="A9" s="14" t="s">
        <v>52</v>
      </c>
      <c r="B9" s="168" t="s">
        <v>186</v>
      </c>
      <c r="C9" s="169"/>
      <c r="D9" s="169"/>
      <c r="E9" s="169"/>
    </row>
    <row r="10" spans="1:5" ht="13.5">
      <c r="A10" s="15"/>
      <c r="B10" s="154"/>
      <c r="C10" s="169"/>
      <c r="D10" s="169"/>
      <c r="E10" s="169"/>
    </row>
    <row r="11" spans="1:5" ht="13.5">
      <c r="A11" s="15"/>
      <c r="B11" s="204"/>
      <c r="C11" s="204"/>
      <c r="D11" s="204"/>
      <c r="E11" s="205"/>
    </row>
    <row r="12" spans="1:5" ht="16.5" customHeight="1">
      <c r="A12" s="16"/>
      <c r="B12" s="42" t="s">
        <v>61</v>
      </c>
      <c r="C12" s="208" t="s">
        <v>62</v>
      </c>
      <c r="D12" s="208"/>
      <c r="E12" s="208"/>
    </row>
    <row r="13" spans="1:5" ht="16.5" customHeight="1">
      <c r="A13" s="16"/>
      <c r="B13" s="69" t="s">
        <v>187</v>
      </c>
      <c r="C13" s="207" t="s">
        <v>188</v>
      </c>
      <c r="D13" s="207"/>
      <c r="E13" s="213"/>
    </row>
    <row r="14" spans="1:5" ht="16.5" customHeight="1">
      <c r="A14" s="16"/>
      <c r="B14" s="69" t="s">
        <v>189</v>
      </c>
      <c r="C14" s="207" t="s">
        <v>190</v>
      </c>
      <c r="D14" s="207"/>
      <c r="E14" s="213"/>
    </row>
    <row r="15" spans="1:5" ht="30" customHeight="1">
      <c r="A15" s="16"/>
      <c r="B15" s="69" t="s">
        <v>191</v>
      </c>
      <c r="C15" s="207" t="s">
        <v>192</v>
      </c>
      <c r="D15" s="207"/>
      <c r="E15" s="207"/>
    </row>
    <row r="16" spans="1:5" ht="16.5" customHeight="1">
      <c r="A16" s="16"/>
      <c r="B16" s="69" t="s">
        <v>193</v>
      </c>
      <c r="C16" s="207" t="s">
        <v>194</v>
      </c>
      <c r="D16" s="207"/>
      <c r="E16" s="207"/>
    </row>
    <row r="17" spans="1:5" ht="45" customHeight="1">
      <c r="A17" s="16"/>
      <c r="B17" s="69" t="s">
        <v>195</v>
      </c>
      <c r="C17" s="207" t="s">
        <v>196</v>
      </c>
      <c r="D17" s="207"/>
      <c r="E17" s="207"/>
    </row>
    <row r="18" spans="1:5" ht="16.5" customHeight="1">
      <c r="A18" s="16"/>
      <c r="B18" s="69" t="s">
        <v>197</v>
      </c>
      <c r="C18" s="207" t="s">
        <v>198</v>
      </c>
      <c r="D18" s="207"/>
      <c r="E18" s="207"/>
    </row>
    <row r="19" spans="2:5" ht="16.5" customHeight="1">
      <c r="B19" s="69" t="s">
        <v>199</v>
      </c>
      <c r="C19" s="207" t="s">
        <v>200</v>
      </c>
      <c r="D19" s="207"/>
      <c r="E19" s="207"/>
    </row>
    <row r="20" spans="2:5" ht="16.5" customHeight="1">
      <c r="B20" s="69" t="s">
        <v>201</v>
      </c>
      <c r="C20" s="207" t="s">
        <v>202</v>
      </c>
      <c r="D20" s="207"/>
      <c r="E20" s="207"/>
    </row>
    <row r="21" spans="2:5" ht="16.5" customHeight="1">
      <c r="B21" s="207" t="s">
        <v>203</v>
      </c>
      <c r="C21" s="207" t="s">
        <v>204</v>
      </c>
      <c r="D21" s="207"/>
      <c r="E21" s="207"/>
    </row>
    <row r="22" spans="2:5" ht="16.5" customHeight="1">
      <c r="B22" s="207"/>
      <c r="C22" s="207" t="s">
        <v>205</v>
      </c>
      <c r="D22" s="207"/>
      <c r="E22" s="207"/>
    </row>
    <row r="23" spans="2:5" ht="16.5" customHeight="1">
      <c r="B23" s="207"/>
      <c r="C23" s="207" t="s">
        <v>206</v>
      </c>
      <c r="D23" s="207"/>
      <c r="E23" s="207"/>
    </row>
    <row r="24" spans="2:5" ht="16.5" customHeight="1">
      <c r="B24" s="69" t="s">
        <v>207</v>
      </c>
      <c r="C24" s="207" t="s">
        <v>208</v>
      </c>
      <c r="D24" s="207"/>
      <c r="E24" s="207"/>
    </row>
    <row r="25" spans="2:3" ht="16.5" customHeight="1">
      <c r="B25" s="26"/>
      <c r="C25" s="27"/>
    </row>
    <row r="26" spans="2:3" ht="16.5" customHeight="1">
      <c r="B26" s="34" t="s">
        <v>214</v>
      </c>
      <c r="C26" s="27"/>
    </row>
    <row r="27" spans="2:5" ht="16.5" customHeight="1">
      <c r="B27" s="49" t="s">
        <v>143</v>
      </c>
      <c r="C27" s="50" t="s">
        <v>145</v>
      </c>
      <c r="D27" s="209" t="s">
        <v>160</v>
      </c>
      <c r="E27" s="209"/>
    </row>
    <row r="28" spans="2:5" ht="30" customHeight="1">
      <c r="B28" s="47" t="s">
        <v>212</v>
      </c>
      <c r="C28" s="46">
        <f ca="1">INFO("numfile")</f>
        <v>25</v>
      </c>
      <c r="D28" s="197" t="s">
        <v>211</v>
      </c>
      <c r="E28" s="210"/>
    </row>
    <row r="29" spans="2:5" ht="30" customHeight="1">
      <c r="B29" s="47" t="s">
        <v>213</v>
      </c>
      <c r="C29" s="46" t="str">
        <f ca="1">INFO("recalc")</f>
        <v>自動</v>
      </c>
      <c r="D29" s="197" t="s">
        <v>215</v>
      </c>
      <c r="E29" s="210"/>
    </row>
    <row r="30" spans="2:4" ht="16.5" customHeight="1">
      <c r="B30" s="47" t="s">
        <v>216</v>
      </c>
      <c r="C30" s="211" t="str">
        <f ca="1">INFO("osversion")</f>
        <v>Windows (32-bit) NT 5.01</v>
      </c>
      <c r="D30" s="212"/>
    </row>
    <row r="31" spans="2:3" ht="16.5" customHeight="1">
      <c r="B31" s="47" t="s">
        <v>217</v>
      </c>
      <c r="C31" s="46" t="str">
        <f ca="1">INFO("release")</f>
        <v>11.0</v>
      </c>
    </row>
  </sheetData>
  <mergeCells count="23">
    <mergeCell ref="D28:E28"/>
    <mergeCell ref="D29:E29"/>
    <mergeCell ref="C30:D30"/>
    <mergeCell ref="C13:E13"/>
    <mergeCell ref="C14:E14"/>
    <mergeCell ref="C12:E12"/>
    <mergeCell ref="D27:E27"/>
    <mergeCell ref="C21:E21"/>
    <mergeCell ref="C22:E22"/>
    <mergeCell ref="C23:E23"/>
    <mergeCell ref="C24:E24"/>
    <mergeCell ref="B21:B23"/>
    <mergeCell ref="C15:E15"/>
    <mergeCell ref="C16:E16"/>
    <mergeCell ref="C17:E17"/>
    <mergeCell ref="C18:E18"/>
    <mergeCell ref="C19:E19"/>
    <mergeCell ref="C20:E20"/>
    <mergeCell ref="B11:E11"/>
    <mergeCell ref="B3:E3"/>
    <mergeCell ref="B4:E5"/>
    <mergeCell ref="B7:E7"/>
    <mergeCell ref="B9:E10"/>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5.xml><?xml version="1.0" encoding="utf-8"?>
<worksheet xmlns="http://schemas.openxmlformats.org/spreadsheetml/2006/main" xmlns:r="http://schemas.openxmlformats.org/officeDocument/2006/relationships">
  <dimension ref="A1:E31"/>
  <sheetViews>
    <sheetView workbookViewId="0" topLeftCell="A13">
      <selection activeCell="C39" sqref="C39"/>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267</v>
      </c>
    </row>
    <row r="3" spans="1:5" ht="13.5">
      <c r="A3" s="10" t="s">
        <v>20</v>
      </c>
      <c r="B3" s="199" t="s">
        <v>268</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269</v>
      </c>
      <c r="C7" s="166"/>
      <c r="D7" s="166"/>
      <c r="E7" s="167"/>
    </row>
    <row r="9" spans="1:5" ht="13.5">
      <c r="A9" s="14" t="s">
        <v>52</v>
      </c>
      <c r="B9" s="168" t="s">
        <v>270</v>
      </c>
      <c r="C9" s="169"/>
      <c r="D9" s="169"/>
      <c r="E9" s="169"/>
    </row>
    <row r="10" spans="1:5" ht="13.5">
      <c r="A10" s="15"/>
      <c r="B10" s="154"/>
      <c r="C10" s="169"/>
      <c r="D10" s="169"/>
      <c r="E10" s="169"/>
    </row>
    <row r="11" spans="1:5" ht="13.5">
      <c r="A11" s="15"/>
      <c r="B11" s="214" t="s">
        <v>276</v>
      </c>
      <c r="C11" s="156"/>
      <c r="D11" s="156"/>
      <c r="E11" s="156"/>
    </row>
    <row r="12" spans="1:5" ht="13.5">
      <c r="A12" s="15"/>
      <c r="B12" s="214"/>
      <c r="C12" s="156"/>
      <c r="D12" s="156"/>
      <c r="E12" s="156"/>
    </row>
    <row r="13" spans="1:5" ht="13.5">
      <c r="A13" s="15"/>
      <c r="B13" s="214"/>
      <c r="C13" s="156"/>
      <c r="D13" s="156"/>
      <c r="E13" s="156"/>
    </row>
    <row r="14" spans="1:5" ht="13.5">
      <c r="A14" s="15"/>
      <c r="B14" s="155"/>
      <c r="C14" s="156"/>
      <c r="D14" s="156"/>
      <c r="E14" s="156"/>
    </row>
    <row r="15" spans="1:5" ht="13.5">
      <c r="A15" s="15"/>
      <c r="B15" s="204"/>
      <c r="C15" s="204"/>
      <c r="D15" s="204"/>
      <c r="E15" s="205"/>
    </row>
    <row r="16" spans="1:5" ht="16.5" customHeight="1">
      <c r="A16" s="16"/>
      <c r="B16" s="106" t="s">
        <v>271</v>
      </c>
      <c r="C16" s="106" t="s">
        <v>62</v>
      </c>
      <c r="D16" s="17"/>
      <c r="E16" s="17"/>
    </row>
    <row r="17" spans="1:5" ht="16.5" customHeight="1">
      <c r="A17" s="16"/>
      <c r="B17" s="69" t="s">
        <v>272</v>
      </c>
      <c r="C17" s="69">
        <v>1</v>
      </c>
      <c r="D17" s="17"/>
      <c r="E17" s="17"/>
    </row>
    <row r="18" spans="1:5" ht="16.5" customHeight="1">
      <c r="A18" s="16"/>
      <c r="B18" s="69" t="s">
        <v>273</v>
      </c>
      <c r="C18" s="69">
        <v>2</v>
      </c>
      <c r="D18" s="17"/>
      <c r="E18" s="17"/>
    </row>
    <row r="19" spans="1:5" ht="16.5" customHeight="1">
      <c r="A19" s="16"/>
      <c r="B19" s="69" t="s">
        <v>274</v>
      </c>
      <c r="C19" s="69">
        <v>4</v>
      </c>
      <c r="D19" s="17"/>
      <c r="E19" s="17"/>
    </row>
    <row r="20" spans="1:5" ht="16.5" customHeight="1">
      <c r="A20" s="16"/>
      <c r="B20" s="69" t="s">
        <v>166</v>
      </c>
      <c r="C20" s="69">
        <v>16</v>
      </c>
      <c r="D20" s="17"/>
      <c r="E20" s="17"/>
    </row>
    <row r="21" spans="1:5" ht="16.5" customHeight="1">
      <c r="A21" s="16"/>
      <c r="B21" s="107" t="s">
        <v>275</v>
      </c>
      <c r="C21" s="69">
        <v>64</v>
      </c>
      <c r="D21" s="17"/>
      <c r="E21" s="17"/>
    </row>
    <row r="22" spans="1:5" ht="16.5" customHeight="1">
      <c r="A22" s="16"/>
      <c r="B22" s="21"/>
      <c r="C22" s="22"/>
      <c r="D22" s="17"/>
      <c r="E22" s="17"/>
    </row>
    <row r="23" spans="1:5" ht="16.5" customHeight="1">
      <c r="A23" s="16"/>
      <c r="B23" s="17"/>
      <c r="C23" s="22"/>
      <c r="D23" s="17"/>
      <c r="E23" s="17"/>
    </row>
    <row r="24" spans="2:3" ht="16.5" customHeight="1">
      <c r="B24" s="96" t="s">
        <v>214</v>
      </c>
      <c r="C24" s="16"/>
    </row>
    <row r="25" spans="2:4" ht="16.5" customHeight="1">
      <c r="B25" s="83" t="s">
        <v>248</v>
      </c>
      <c r="C25" s="71" t="s">
        <v>143</v>
      </c>
      <c r="D25" s="60" t="s">
        <v>145</v>
      </c>
    </row>
    <row r="26" spans="2:4" ht="16.5" customHeight="1">
      <c r="B26" s="108">
        <v>2000</v>
      </c>
      <c r="C26" s="109" t="s">
        <v>277</v>
      </c>
      <c r="D26" s="64">
        <f>TYPE(B26)</f>
        <v>1</v>
      </c>
    </row>
    <row r="27" spans="2:4" ht="16.5" customHeight="1">
      <c r="B27" s="67" t="s">
        <v>278</v>
      </c>
      <c r="C27" s="109" t="s">
        <v>279</v>
      </c>
      <c r="D27" s="64">
        <f>TYPE(B27)</f>
        <v>2</v>
      </c>
    </row>
    <row r="28" spans="2:4" ht="16.5" customHeight="1">
      <c r="B28" s="59" t="b">
        <v>1</v>
      </c>
      <c r="C28" s="109" t="s">
        <v>280</v>
      </c>
      <c r="D28" s="64">
        <f>TYPE(B28)</f>
        <v>4</v>
      </c>
    </row>
    <row r="29" spans="2:4" ht="16.5" customHeight="1">
      <c r="B29" s="72" t="e">
        <f>1/0</f>
        <v>#DIV/0!</v>
      </c>
      <c r="C29" s="109" t="s">
        <v>281</v>
      </c>
      <c r="D29" s="64">
        <f>TYPE(B29)</f>
        <v>16</v>
      </c>
    </row>
    <row r="30" spans="2:4" ht="16.5" customHeight="1">
      <c r="B30" s="72"/>
      <c r="C30" s="109" t="s">
        <v>282</v>
      </c>
      <c r="D30" s="64">
        <f>TYPE({1,2,3,4})</f>
        <v>64</v>
      </c>
    </row>
    <row r="31" spans="2:3" ht="16.5" customHeight="1">
      <c r="B31" s="26"/>
      <c r="C31" s="27"/>
    </row>
  </sheetData>
  <mergeCells count="5">
    <mergeCell ref="B15:E15"/>
    <mergeCell ref="B7:E7"/>
    <mergeCell ref="B9:E10"/>
    <mergeCell ref="B3:E5"/>
    <mergeCell ref="B11:E14"/>
  </mergeCells>
  <printOptions/>
  <pageMargins left="0.7874015748031497" right="0.7874015748031497" top="0.984251968503937" bottom="0.984251968503937" header="0.5118110236220472" footer="0.5118110236220472"/>
  <pageSetup cellComments="asDisplayed" orientation="portrait" paperSize="9" r:id="rId2"/>
  <headerFooter alignWithMargins="0">
    <oddHeader>&amp;L&amp;"Century,斜体"&amp;10SystemKOMACO&amp;RExcel：&amp;A</oddHeader>
    <oddFooter>&amp;L&amp;D&amp;C&amp;P/&amp;N</oddFooter>
  </headerFooter>
  <drawing r:id="rId1"/>
</worksheet>
</file>

<file path=xl/worksheets/sheet6.xml><?xml version="1.0" encoding="utf-8"?>
<worksheet xmlns="http://schemas.openxmlformats.org/spreadsheetml/2006/main" xmlns:r="http://schemas.openxmlformats.org/officeDocument/2006/relationships">
  <dimension ref="A1:E76"/>
  <sheetViews>
    <sheetView workbookViewId="0" topLeftCell="A7">
      <selection activeCell="B41" sqref="B41"/>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283</v>
      </c>
    </row>
    <row r="3" spans="1:5" ht="13.5">
      <c r="A3" s="10" t="s">
        <v>20</v>
      </c>
      <c r="B3" s="160" t="s">
        <v>284</v>
      </c>
      <c r="C3" s="161"/>
      <c r="D3" s="161"/>
      <c r="E3" s="162"/>
    </row>
    <row r="4" spans="1:5" ht="13.5">
      <c r="A4" s="11"/>
      <c r="B4" s="163"/>
      <c r="C4" s="163"/>
      <c r="D4" s="163"/>
      <c r="E4" s="164"/>
    </row>
    <row r="5" spans="1:5" ht="13.5">
      <c r="A5" s="11"/>
      <c r="B5" s="163"/>
      <c r="C5" s="163"/>
      <c r="D5" s="163"/>
      <c r="E5" s="164"/>
    </row>
    <row r="6" spans="2:5" ht="13.5">
      <c r="B6" s="12"/>
      <c r="C6" s="12"/>
      <c r="D6" s="12"/>
      <c r="E6" s="12"/>
    </row>
    <row r="7" spans="1:5" ht="13.5">
      <c r="A7" s="13" t="s">
        <v>1</v>
      </c>
      <c r="B7" s="165" t="s">
        <v>285</v>
      </c>
      <c r="C7" s="166"/>
      <c r="D7" s="166"/>
      <c r="E7" s="167"/>
    </row>
    <row r="9" spans="1:5" ht="13.5">
      <c r="A9" s="14" t="s">
        <v>52</v>
      </c>
      <c r="B9" s="168" t="s">
        <v>286</v>
      </c>
      <c r="C9" s="169"/>
      <c r="D9" s="169"/>
      <c r="E9" s="169"/>
    </row>
    <row r="10" spans="1:5" ht="13.5">
      <c r="A10" s="15"/>
      <c r="B10" s="154"/>
      <c r="C10" s="169"/>
      <c r="D10" s="169"/>
      <c r="E10" s="169"/>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7"/>
    </row>
    <row r="15" spans="1:5" ht="16.5" customHeight="1">
      <c r="A15" s="16"/>
      <c r="B15" s="18"/>
      <c r="C15" s="17"/>
      <c r="D15" s="17"/>
      <c r="E15" s="17"/>
    </row>
    <row r="16" spans="1:5" ht="16.5" customHeight="1">
      <c r="A16" s="16"/>
      <c r="B16" s="82" t="s">
        <v>214</v>
      </c>
      <c r="C16" s="20"/>
      <c r="D16" s="17"/>
      <c r="E16" s="17"/>
    </row>
    <row r="17" spans="1:5" ht="16.5" customHeight="1">
      <c r="A17" s="16"/>
      <c r="B17" s="70" t="s">
        <v>248</v>
      </c>
      <c r="C17" s="111" t="s">
        <v>143</v>
      </c>
      <c r="D17" s="85" t="s">
        <v>145</v>
      </c>
      <c r="E17" s="112" t="s">
        <v>160</v>
      </c>
    </row>
    <row r="18" spans="1:5" ht="30" customHeight="1">
      <c r="A18" s="16"/>
      <c r="B18" s="86" t="s">
        <v>287</v>
      </c>
      <c r="C18" s="87" t="s">
        <v>288</v>
      </c>
      <c r="D18" s="113" t="b">
        <f>ISBLANK(B18)</f>
        <v>0</v>
      </c>
      <c r="E18" s="114" t="s">
        <v>289</v>
      </c>
    </row>
    <row r="19" spans="1:5" ht="30" customHeight="1">
      <c r="A19" s="16"/>
      <c r="B19" s="108"/>
      <c r="C19" s="87" t="s">
        <v>290</v>
      </c>
      <c r="D19" s="134" t="b">
        <f>ISBLANK(B19)</f>
        <v>1</v>
      </c>
      <c r="E19" s="114" t="s">
        <v>291</v>
      </c>
    </row>
    <row r="20" spans="1:5" ht="16.5" customHeight="1">
      <c r="A20" s="16"/>
      <c r="B20" s="21"/>
      <c r="C20" s="110"/>
      <c r="D20" s="17"/>
      <c r="E20" s="56"/>
    </row>
    <row r="21" spans="1:5" ht="16.5" customHeight="1">
      <c r="A21" s="16"/>
      <c r="B21" s="226" t="s">
        <v>293</v>
      </c>
      <c r="C21" s="220"/>
      <c r="D21" s="220"/>
      <c r="E21" s="220"/>
    </row>
    <row r="22" spans="1:5" ht="16.5" customHeight="1">
      <c r="A22" s="16"/>
      <c r="B22" s="86" t="s">
        <v>292</v>
      </c>
      <c r="C22" s="87" t="s">
        <v>295</v>
      </c>
      <c r="D22" s="113" t="b">
        <f>ISBLANK(B22)</f>
        <v>0</v>
      </c>
      <c r="E22" s="217" t="s">
        <v>303</v>
      </c>
    </row>
    <row r="23" spans="2:5" ht="16.5" customHeight="1">
      <c r="B23" s="115"/>
      <c r="C23" s="62" t="s">
        <v>296</v>
      </c>
      <c r="D23" s="64">
        <f>CODE(B22)</f>
        <v>10</v>
      </c>
      <c r="E23" s="227"/>
    </row>
    <row r="24" spans="2:5" ht="16.5" customHeight="1">
      <c r="B24" s="67" t="s">
        <v>585</v>
      </c>
      <c r="C24" s="116" t="s">
        <v>297</v>
      </c>
      <c r="D24" s="117" t="b">
        <f>ISBLANK(B24)</f>
        <v>0</v>
      </c>
      <c r="E24" s="217" t="s">
        <v>302</v>
      </c>
    </row>
    <row r="25" spans="2:5" ht="16.5" customHeight="1">
      <c r="B25" s="118"/>
      <c r="C25" s="109" t="s">
        <v>298</v>
      </c>
      <c r="D25" s="64">
        <f>CODE(B24)</f>
        <v>32</v>
      </c>
      <c r="E25" s="218"/>
    </row>
    <row r="26" spans="2:5" ht="16.5" customHeight="1">
      <c r="B26" s="67" t="s">
        <v>586</v>
      </c>
      <c r="C26" s="62" t="s">
        <v>299</v>
      </c>
      <c r="D26" s="64" t="b">
        <f>ISBLANK(B26)</f>
        <v>0</v>
      </c>
      <c r="E26" s="228" t="s">
        <v>301</v>
      </c>
    </row>
    <row r="27" spans="2:5" ht="16.5" customHeight="1">
      <c r="B27" s="121"/>
      <c r="C27" s="62" t="s">
        <v>300</v>
      </c>
      <c r="D27" s="64">
        <f>CODE(B26)</f>
        <v>8481</v>
      </c>
      <c r="E27" s="229"/>
    </row>
    <row r="28" spans="2:5" ht="16.5" customHeight="1">
      <c r="B28" s="123">
        <v>0</v>
      </c>
      <c r="C28" s="116" t="s">
        <v>304</v>
      </c>
      <c r="D28" s="64" t="b">
        <f>ISBLANK(B28)</f>
        <v>0</v>
      </c>
      <c r="E28" s="217" t="s">
        <v>306</v>
      </c>
    </row>
    <row r="29" spans="2:5" ht="16.5" customHeight="1">
      <c r="B29" s="124">
        <v>0</v>
      </c>
      <c r="C29" s="109" t="s">
        <v>305</v>
      </c>
      <c r="D29" s="64">
        <f>CODE(B28)</f>
        <v>48</v>
      </c>
      <c r="E29" s="218"/>
    </row>
    <row r="30" spans="2:3" ht="16.5" customHeight="1">
      <c r="B30" s="26"/>
      <c r="C30" s="27"/>
    </row>
    <row r="31" spans="2:5" ht="13.5">
      <c r="B31" s="219" t="s">
        <v>307</v>
      </c>
      <c r="C31" s="220"/>
      <c r="D31" s="220"/>
      <c r="E31" s="220"/>
    </row>
    <row r="32" ht="13.5">
      <c r="E32" s="125" t="s">
        <v>308</v>
      </c>
    </row>
    <row r="34" ht="13.5">
      <c r="B34" s="34" t="s">
        <v>179</v>
      </c>
    </row>
    <row r="35" ht="13.5">
      <c r="B35" s="34" t="s">
        <v>311</v>
      </c>
    </row>
    <row r="36" spans="2:5" ht="13.5">
      <c r="B36" s="127" t="s">
        <v>309</v>
      </c>
      <c r="C36" s="223" t="s">
        <v>310</v>
      </c>
      <c r="D36" s="224"/>
      <c r="E36" s="225"/>
    </row>
    <row r="37" spans="2:5" ht="13.5">
      <c r="B37" s="120"/>
      <c r="C37" s="221" t="s">
        <v>312</v>
      </c>
      <c r="D37" s="222"/>
      <c r="E37" s="222"/>
    </row>
    <row r="38" spans="2:5" ht="13.5">
      <c r="B38" s="119" t="s">
        <v>313</v>
      </c>
      <c r="C38" s="215" t="str">
        <f>IF(ISBLANK(B38),"氏名を入力してください",PHONETIC(B38))</f>
        <v>コイズミ　ジュンイチロウ</v>
      </c>
      <c r="D38" s="216"/>
      <c r="E38" s="216"/>
    </row>
    <row r="39" spans="2:5" ht="13.5">
      <c r="B39" s="119" t="s">
        <v>314</v>
      </c>
      <c r="C39" s="215" t="str">
        <f>IF(ISBLANK(B39),"氏名を入力してください",PHONETIC(B39))</f>
        <v>タケナカ　ヘイゾウ</v>
      </c>
      <c r="D39" s="216"/>
      <c r="E39" s="216"/>
    </row>
    <row r="40" spans="2:5" ht="13.5">
      <c r="B40" s="119" t="s">
        <v>315</v>
      </c>
      <c r="C40" s="215" t="str">
        <f>IF(ISBLANK(B40),"氏名を入力してください",PHONETIC(B40))</f>
        <v>アソウ　タロウ</v>
      </c>
      <c r="D40" s="216"/>
      <c r="E40" s="216"/>
    </row>
    <row r="41" spans="2:5" ht="13.5">
      <c r="B41" s="119"/>
      <c r="C41" s="215" t="str">
        <f>IF(ISBLANK(B41),"氏名を入力してください",PHONETIC(B41))</f>
        <v>氏名を入力してください</v>
      </c>
      <c r="D41" s="216"/>
      <c r="E41" s="216"/>
    </row>
    <row r="42" spans="2:5" ht="13.5">
      <c r="B42" s="120"/>
      <c r="C42" s="215" t="str">
        <f>IF(ISBLANK(B42),"氏名を入力してください",PHONETIC(B42))</f>
        <v>氏名を入力してください</v>
      </c>
      <c r="D42" s="216"/>
      <c r="E42" s="216"/>
    </row>
    <row r="44" ht="13.5">
      <c r="E44" s="125" t="s">
        <v>316</v>
      </c>
    </row>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6" ht="13.5">
      <c r="B76" s="158"/>
    </row>
  </sheetData>
  <mergeCells count="18">
    <mergeCell ref="B11:E13"/>
    <mergeCell ref="B3:E3"/>
    <mergeCell ref="B4:E5"/>
    <mergeCell ref="B7:E7"/>
    <mergeCell ref="B9:E10"/>
    <mergeCell ref="B21:E21"/>
    <mergeCell ref="E22:E23"/>
    <mergeCell ref="E24:E25"/>
    <mergeCell ref="E26:E27"/>
    <mergeCell ref="E28:E29"/>
    <mergeCell ref="B31:E31"/>
    <mergeCell ref="C37:E37"/>
    <mergeCell ref="C38:E38"/>
    <mergeCell ref="C36:E36"/>
    <mergeCell ref="C39:E39"/>
    <mergeCell ref="C40:E40"/>
    <mergeCell ref="C41:E41"/>
    <mergeCell ref="C42:E42"/>
  </mergeCells>
  <hyperlinks>
    <hyperlink ref="E32" r:id="rId1" display="→CODE関数"/>
    <hyperlink ref="E44" location="PHONETIC関数" display="→PHONETIC関数"/>
  </hyperlinks>
  <printOptions/>
  <pageMargins left="0.7874015748031497" right="0.7874015748031497" top="0.984251968503937" bottom="0.984251968503937" header="0.5118110236220472" footer="0.5118110236220472"/>
  <pageSetup cellComments="asDisplayed" orientation="portrait" paperSize="9" r:id="rId3"/>
  <headerFooter alignWithMargins="0">
    <oddHeader>&amp;L&amp;"Century,斜体"&amp;10SystemKOMACO&amp;RExcel：&amp;A</oddHeader>
    <oddFooter>&amp;L&amp;D&amp;C&amp;P/&amp;N</oddFooter>
  </headerFooter>
  <drawing r:id="rId2"/>
</worksheet>
</file>

<file path=xl/worksheets/sheet7.xml><?xml version="1.0" encoding="utf-8"?>
<worksheet xmlns="http://schemas.openxmlformats.org/spreadsheetml/2006/main" xmlns:r="http://schemas.openxmlformats.org/officeDocument/2006/relationships">
  <dimension ref="A1:E29"/>
  <sheetViews>
    <sheetView workbookViewId="0" topLeftCell="A16">
      <selection activeCell="C38" sqref="C38"/>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328</v>
      </c>
    </row>
    <row r="3" spans="1:5" ht="13.5">
      <c r="A3" s="10" t="s">
        <v>20</v>
      </c>
      <c r="B3" s="160" t="s">
        <v>330</v>
      </c>
      <c r="C3" s="161"/>
      <c r="D3" s="161"/>
      <c r="E3" s="162"/>
    </row>
    <row r="4" spans="1:5" ht="13.5">
      <c r="A4" s="11"/>
      <c r="B4" s="163"/>
      <c r="C4" s="163"/>
      <c r="D4" s="163"/>
      <c r="E4" s="164"/>
    </row>
    <row r="5" spans="1:5" ht="13.5">
      <c r="A5" s="11"/>
      <c r="B5" s="163"/>
      <c r="C5" s="163"/>
      <c r="D5" s="163"/>
      <c r="E5" s="164"/>
    </row>
    <row r="6" spans="2:5" ht="13.5">
      <c r="B6" s="12"/>
      <c r="C6" s="12"/>
      <c r="D6" s="12"/>
      <c r="E6" s="12"/>
    </row>
    <row r="7" spans="1:5" ht="13.5">
      <c r="A7" s="13" t="s">
        <v>1</v>
      </c>
      <c r="B7" s="165" t="s">
        <v>329</v>
      </c>
      <c r="C7" s="166"/>
      <c r="D7" s="166"/>
      <c r="E7" s="167"/>
    </row>
    <row r="9" spans="1:5" ht="13.5">
      <c r="A9" s="14" t="s">
        <v>52</v>
      </c>
      <c r="B9" s="230" t="s">
        <v>331</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29" t="s">
        <v>332</v>
      </c>
    </row>
    <row r="15" spans="1:5" ht="16.5" customHeight="1">
      <c r="A15" s="16"/>
      <c r="B15" s="18"/>
      <c r="C15" s="17"/>
      <c r="D15" s="17"/>
      <c r="E15" s="17"/>
    </row>
    <row r="16" spans="1:5" ht="16.5" customHeight="1">
      <c r="A16" s="16"/>
      <c r="B16" s="82" t="s">
        <v>214</v>
      </c>
      <c r="C16" s="20"/>
      <c r="D16" s="17"/>
      <c r="E16" s="17"/>
    </row>
    <row r="17" spans="1:5" ht="16.5" customHeight="1">
      <c r="A17" s="16"/>
      <c r="B17" s="70" t="s">
        <v>333</v>
      </c>
      <c r="C17" s="111" t="s">
        <v>143</v>
      </c>
      <c r="D17" s="85" t="s">
        <v>145</v>
      </c>
      <c r="E17" s="112" t="s">
        <v>160</v>
      </c>
    </row>
    <row r="18" spans="1:5" ht="16.5" customHeight="1">
      <c r="A18" s="16"/>
      <c r="B18" s="108">
        <v>123</v>
      </c>
      <c r="C18" s="87" t="s">
        <v>334</v>
      </c>
      <c r="D18" s="113" t="b">
        <f>ISERR(B18)</f>
        <v>0</v>
      </c>
      <c r="E18" s="114" t="s">
        <v>340</v>
      </c>
    </row>
    <row r="19" spans="1:5" ht="16.5" customHeight="1">
      <c r="A19" s="16"/>
      <c r="B19" s="86" t="s">
        <v>8</v>
      </c>
      <c r="C19" s="87" t="s">
        <v>335</v>
      </c>
      <c r="D19" s="113" t="b">
        <f aca="true" t="shared" si="0" ref="D19:D25">ISERR(B19)</f>
        <v>0</v>
      </c>
      <c r="E19" s="114" t="s">
        <v>340</v>
      </c>
    </row>
    <row r="20" spans="1:5" ht="16.5" customHeight="1">
      <c r="A20" s="16"/>
      <c r="B20" s="108" t="e">
        <f>3/0</f>
        <v>#DIV/0!</v>
      </c>
      <c r="C20" s="87" t="s">
        <v>336</v>
      </c>
      <c r="D20" s="134" t="b">
        <f t="shared" si="0"/>
        <v>1</v>
      </c>
      <c r="E20" s="114" t="s">
        <v>339</v>
      </c>
    </row>
    <row r="21" spans="1:5" ht="16.5" customHeight="1">
      <c r="A21" s="16"/>
      <c r="B21" s="130" t="e">
        <f>5-売上</f>
        <v>#NAME?</v>
      </c>
      <c r="C21" s="87" t="s">
        <v>337</v>
      </c>
      <c r="D21" s="134" t="b">
        <f t="shared" si="0"/>
        <v>1</v>
      </c>
      <c r="E21" s="114" t="s">
        <v>339</v>
      </c>
    </row>
    <row r="22" spans="2:5" ht="16.5" customHeight="1">
      <c r="B22" s="131">
        <f>PI()</f>
        <v>3.141592653589793</v>
      </c>
      <c r="C22" s="87" t="s">
        <v>338</v>
      </c>
      <c r="D22" s="113" t="b">
        <f t="shared" si="0"/>
        <v>0</v>
      </c>
      <c r="E22" s="114" t="s">
        <v>340</v>
      </c>
    </row>
    <row r="23" spans="2:5" ht="16.5" customHeight="1">
      <c r="B23" s="132" t="e">
        <f>C29(2)</f>
        <v>#REF!</v>
      </c>
      <c r="C23" s="87" t="s">
        <v>341</v>
      </c>
      <c r="D23" s="134" t="b">
        <f t="shared" si="0"/>
        <v>1</v>
      </c>
      <c r="E23" s="114" t="s">
        <v>339</v>
      </c>
    </row>
    <row r="24" spans="2:5" ht="16.5" customHeight="1">
      <c r="B24" s="86" t="e">
        <f>VLOOKUP(A24,{1,"A",2;2,"B",3},4)</f>
        <v>#N/A</v>
      </c>
      <c r="C24" s="87" t="s">
        <v>342</v>
      </c>
      <c r="D24" s="113" t="b">
        <f t="shared" si="0"/>
        <v>0</v>
      </c>
      <c r="E24" s="114" t="s">
        <v>343</v>
      </c>
    </row>
    <row r="25" spans="2:5" ht="16.5" customHeight="1">
      <c r="B25" s="133" t="e">
        <f>RATE(12,1000,2000,3000)</f>
        <v>#NUM!</v>
      </c>
      <c r="C25" s="87" t="s">
        <v>344</v>
      </c>
      <c r="D25" s="134" t="b">
        <f t="shared" si="0"/>
        <v>1</v>
      </c>
      <c r="E25" s="114" t="s">
        <v>339</v>
      </c>
    </row>
    <row r="26" spans="2:5" ht="16.5" customHeight="1">
      <c r="B26" s="133" t="e">
        <v>#NULL!</v>
      </c>
      <c r="C26" s="87" t="s">
        <v>345</v>
      </c>
      <c r="D26" s="134" t="b">
        <f>ISERR(B26)</f>
        <v>1</v>
      </c>
      <c r="E26" s="114" t="s">
        <v>339</v>
      </c>
    </row>
    <row r="27" spans="2:3" ht="16.5" customHeight="1">
      <c r="B27" s="26"/>
      <c r="C27" s="27"/>
    </row>
    <row r="28" spans="2:5" ht="16.5" customHeight="1">
      <c r="B28" s="26"/>
      <c r="C28" s="122" t="s">
        <v>381</v>
      </c>
      <c r="E28" s="125" t="s">
        <v>363</v>
      </c>
    </row>
    <row r="29" spans="2:5" ht="16.5" customHeight="1">
      <c r="B29" s="26"/>
      <c r="C29" s="122" t="s">
        <v>383</v>
      </c>
      <c r="E29" s="125" t="s">
        <v>369</v>
      </c>
    </row>
  </sheetData>
  <mergeCells count="5">
    <mergeCell ref="B11:E13"/>
    <mergeCell ref="B3:E3"/>
    <mergeCell ref="B4:E5"/>
    <mergeCell ref="B7:E7"/>
    <mergeCell ref="B9:E10"/>
  </mergeCells>
  <hyperlinks>
    <hyperlink ref="E14" r:id="rId1" display="→エラー値#N/A"/>
    <hyperlink ref="E28" location="ISERROR関数" display="→ISERROR関数"/>
    <hyperlink ref="E29" location="ISNA関数" display="→ISNA関数"/>
  </hyperlinks>
  <printOptions/>
  <pageMargins left="0.7874015748031497" right="0.7874015748031497" top="0.984251968503937" bottom="0.984251968503937" header="0.5118110236220472" footer="0.5118110236220472"/>
  <pageSetup cellComments="asDisplayed" orientation="portrait" paperSize="9" r:id="rId3"/>
  <headerFooter alignWithMargins="0">
    <oddHeader>&amp;L&amp;"Century,斜体"&amp;10SystemKOMACO&amp;RExcel：&amp;A</oddHeader>
    <oddFooter>&amp;L&amp;D&amp;C&amp;P/&amp;N</oddFooter>
  </headerFooter>
  <drawing r:id="rId2"/>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B1" sqref="B1"/>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347</v>
      </c>
    </row>
    <row r="3" spans="1:5" ht="13.5">
      <c r="A3" s="10" t="s">
        <v>20</v>
      </c>
      <c r="B3" s="199" t="s">
        <v>362</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348</v>
      </c>
      <c r="C7" s="166"/>
      <c r="D7" s="166"/>
      <c r="E7" s="167"/>
    </row>
    <row r="9" spans="1:5" ht="13.5">
      <c r="A9" s="14" t="s">
        <v>52</v>
      </c>
      <c r="B9" s="230" t="s">
        <v>361</v>
      </c>
      <c r="C9" s="204"/>
      <c r="D9" s="204"/>
      <c r="E9" s="205"/>
    </row>
    <row r="10" spans="1:5" ht="13.5">
      <c r="A10" s="15"/>
      <c r="B10" s="204"/>
      <c r="C10" s="204"/>
      <c r="D10" s="204"/>
      <c r="E10" s="205"/>
    </row>
    <row r="11" spans="1:5" ht="13.5">
      <c r="A11" s="15"/>
      <c r="B11" s="204"/>
      <c r="C11" s="204"/>
      <c r="D11" s="204"/>
      <c r="E11" s="205"/>
    </row>
    <row r="12" spans="1:5" ht="13.5">
      <c r="A12" s="15"/>
      <c r="B12" s="204"/>
      <c r="C12" s="204"/>
      <c r="D12" s="204"/>
      <c r="E12" s="205"/>
    </row>
    <row r="13" spans="1:5" ht="13.5">
      <c r="A13" s="15"/>
      <c r="B13" s="204"/>
      <c r="C13" s="204"/>
      <c r="D13" s="204"/>
      <c r="E13" s="205"/>
    </row>
    <row r="14" spans="1:5" ht="16.5" customHeight="1">
      <c r="A14" s="16"/>
      <c r="B14" s="17"/>
      <c r="C14" s="17"/>
      <c r="D14" s="17"/>
      <c r="E14" s="129" t="s">
        <v>406</v>
      </c>
    </row>
    <row r="15" spans="1:5" ht="16.5" customHeight="1">
      <c r="A15" s="16"/>
      <c r="B15" s="18"/>
      <c r="C15" s="17"/>
      <c r="D15" s="17"/>
      <c r="E15" s="17"/>
    </row>
    <row r="16" spans="1:5" ht="16.5" customHeight="1">
      <c r="A16" s="16"/>
      <c r="B16" s="82" t="s">
        <v>214</v>
      </c>
      <c r="C16" s="20"/>
      <c r="D16" s="17"/>
      <c r="E16" s="17"/>
    </row>
    <row r="17" spans="1:5" ht="16.5" customHeight="1">
      <c r="A17" s="16"/>
      <c r="B17" s="70" t="s">
        <v>346</v>
      </c>
      <c r="C17" s="111" t="s">
        <v>143</v>
      </c>
      <c r="D17" s="85" t="s">
        <v>145</v>
      </c>
      <c r="E17" s="112" t="s">
        <v>160</v>
      </c>
    </row>
    <row r="18" spans="1:5" ht="16.5" customHeight="1">
      <c r="A18" s="16"/>
      <c r="B18" s="108">
        <v>123</v>
      </c>
      <c r="C18" s="87" t="s">
        <v>349</v>
      </c>
      <c r="D18" s="113" t="b">
        <f>ISERROR(B18)</f>
        <v>0</v>
      </c>
      <c r="E18" s="114" t="s">
        <v>340</v>
      </c>
    </row>
    <row r="19" spans="1:5" ht="16.5" customHeight="1">
      <c r="A19" s="16"/>
      <c r="B19" s="86" t="s">
        <v>8</v>
      </c>
      <c r="C19" s="87" t="s">
        <v>350</v>
      </c>
      <c r="D19" s="113" t="b">
        <f aca="true" t="shared" si="0" ref="D19:D26">ISERROR(B19)</f>
        <v>0</v>
      </c>
      <c r="E19" s="114" t="s">
        <v>340</v>
      </c>
    </row>
    <row r="20" spans="1:5" ht="16.5" customHeight="1">
      <c r="A20" s="16"/>
      <c r="B20" s="108" t="e">
        <f>3/0</f>
        <v>#DIV/0!</v>
      </c>
      <c r="C20" s="87" t="s">
        <v>351</v>
      </c>
      <c r="D20" s="134" t="b">
        <f t="shared" si="0"/>
        <v>1</v>
      </c>
      <c r="E20" s="114" t="s">
        <v>358</v>
      </c>
    </row>
    <row r="21" spans="1:5" ht="16.5" customHeight="1">
      <c r="A21" s="16"/>
      <c r="B21" s="130" t="e">
        <f>5-売上</f>
        <v>#NAME?</v>
      </c>
      <c r="C21" s="87" t="s">
        <v>352</v>
      </c>
      <c r="D21" s="134" t="b">
        <f t="shared" si="0"/>
        <v>1</v>
      </c>
      <c r="E21" s="114" t="s">
        <v>358</v>
      </c>
    </row>
    <row r="22" spans="2:5" ht="16.5" customHeight="1">
      <c r="B22" s="131">
        <f>PI()</f>
        <v>3.141592653589793</v>
      </c>
      <c r="C22" s="87" t="s">
        <v>353</v>
      </c>
      <c r="D22" s="113" t="b">
        <f t="shared" si="0"/>
        <v>0</v>
      </c>
      <c r="E22" s="114" t="s">
        <v>340</v>
      </c>
    </row>
    <row r="23" spans="2:5" ht="16.5" customHeight="1">
      <c r="B23" s="132" t="e">
        <f>C29(2)</f>
        <v>#REF!</v>
      </c>
      <c r="C23" s="87" t="s">
        <v>354</v>
      </c>
      <c r="D23" s="134" t="b">
        <f t="shared" si="0"/>
        <v>1</v>
      </c>
      <c r="E23" s="114" t="s">
        <v>358</v>
      </c>
    </row>
    <row r="24" spans="2:5" ht="16.5" customHeight="1">
      <c r="B24" s="86" t="e">
        <f>VLOOKUP(A24,{1,"A",2;2,"B",3},4)</f>
        <v>#N/A</v>
      </c>
      <c r="C24" s="87" t="s">
        <v>355</v>
      </c>
      <c r="D24" s="134" t="b">
        <f t="shared" si="0"/>
        <v>1</v>
      </c>
      <c r="E24" s="114" t="s">
        <v>358</v>
      </c>
    </row>
    <row r="25" spans="2:5" ht="16.5" customHeight="1">
      <c r="B25" s="133" t="e">
        <f>RATE(12,1000,2000,3000)</f>
        <v>#NUM!</v>
      </c>
      <c r="C25" s="87" t="s">
        <v>356</v>
      </c>
      <c r="D25" s="134" t="b">
        <f t="shared" si="0"/>
        <v>1</v>
      </c>
      <c r="E25" s="114" t="s">
        <v>358</v>
      </c>
    </row>
    <row r="26" spans="2:5" ht="16.5" customHeight="1">
      <c r="B26" s="133" t="e">
        <v>#NULL!</v>
      </c>
      <c r="C26" s="87" t="s">
        <v>357</v>
      </c>
      <c r="D26" s="134" t="b">
        <f t="shared" si="0"/>
        <v>1</v>
      </c>
      <c r="E26" s="114" t="s">
        <v>358</v>
      </c>
    </row>
    <row r="27" spans="2:3" ht="16.5" customHeight="1">
      <c r="B27" s="26"/>
      <c r="C27" s="27"/>
    </row>
    <row r="28" spans="2:5" ht="16.5" customHeight="1">
      <c r="B28" s="26"/>
      <c r="C28" s="122" t="s">
        <v>382</v>
      </c>
      <c r="E28" s="125" t="s">
        <v>364</v>
      </c>
    </row>
    <row r="29" spans="2:5" ht="16.5" customHeight="1">
      <c r="B29" s="26"/>
      <c r="C29" s="122" t="s">
        <v>383</v>
      </c>
      <c r="E29" s="125" t="s">
        <v>369</v>
      </c>
    </row>
  </sheetData>
  <mergeCells count="4">
    <mergeCell ref="B11:E13"/>
    <mergeCell ref="B7:E7"/>
    <mergeCell ref="B9:E10"/>
    <mergeCell ref="B3:E5"/>
  </mergeCells>
  <hyperlinks>
    <hyperlink ref="E28" location="ISERR関数" display="→ISERR関数"/>
    <hyperlink ref="E29" location="ISNA関数" display="→ISNA関数"/>
    <hyperlink ref="E14" r:id="rId1" display="→エラー値"/>
  </hyperlinks>
  <printOptions/>
  <pageMargins left="0.7874015748031497" right="0.7874015748031497" top="0.984251968503937" bottom="0.984251968503937" header="0.5118110236220472" footer="0.5118110236220472"/>
  <pageSetup cellComments="asDisplayed" orientation="portrait" paperSize="9" r:id="rId3"/>
  <headerFooter alignWithMargins="0">
    <oddHeader>&amp;L&amp;"Century,斜体"&amp;10SystemKOMACO&amp;RExcel：&amp;A</oddHeader>
    <oddFooter>&amp;L&amp;D&amp;C&amp;P/&amp;N</oddFooter>
  </headerFooter>
  <drawing r:id="rId2"/>
</worksheet>
</file>

<file path=xl/worksheets/sheet9.xml><?xml version="1.0" encoding="utf-8"?>
<worksheet xmlns="http://schemas.openxmlformats.org/spreadsheetml/2006/main" xmlns:r="http://schemas.openxmlformats.org/officeDocument/2006/relationships">
  <dimension ref="A1:J46"/>
  <sheetViews>
    <sheetView workbookViewId="0" topLeftCell="A10">
      <selection activeCell="D29" sqref="D29"/>
    </sheetView>
  </sheetViews>
  <sheetFormatPr defaultColWidth="9.140625" defaultRowHeight="12"/>
  <cols>
    <col min="1" max="1" width="10.28125" style="9" customWidth="1"/>
    <col min="2" max="5" width="19.28125" style="9" customWidth="1"/>
    <col min="6" max="16384" width="10.28125" style="9" customWidth="1"/>
  </cols>
  <sheetData>
    <row r="1" ht="31.5" customHeight="1">
      <c r="B1" s="31" t="s">
        <v>450</v>
      </c>
    </row>
    <row r="3" spans="1:5" ht="13.5">
      <c r="A3" s="10" t="s">
        <v>20</v>
      </c>
      <c r="B3" s="199" t="s">
        <v>451</v>
      </c>
      <c r="C3" s="200"/>
      <c r="D3" s="200"/>
      <c r="E3" s="200"/>
    </row>
    <row r="4" spans="1:5" ht="13.5">
      <c r="A4" s="11"/>
      <c r="B4" s="201"/>
      <c r="C4" s="156"/>
      <c r="D4" s="156"/>
      <c r="E4" s="156"/>
    </row>
    <row r="5" spans="1:5" ht="13.5">
      <c r="A5" s="11"/>
      <c r="B5" s="201"/>
      <c r="C5" s="156"/>
      <c r="D5" s="156"/>
      <c r="E5" s="156"/>
    </row>
    <row r="6" spans="2:5" ht="13.5">
      <c r="B6" s="12"/>
      <c r="C6" s="12"/>
      <c r="D6" s="12"/>
      <c r="E6" s="12"/>
    </row>
    <row r="7" spans="1:5" ht="13.5">
      <c r="A7" s="13" t="s">
        <v>1</v>
      </c>
      <c r="B7" s="165" t="s">
        <v>452</v>
      </c>
      <c r="C7" s="166"/>
      <c r="D7" s="166"/>
      <c r="E7" s="167"/>
    </row>
    <row r="9" spans="1:5" ht="13.5">
      <c r="A9" s="14" t="s">
        <v>52</v>
      </c>
      <c r="B9" s="230" t="s">
        <v>453</v>
      </c>
      <c r="C9" s="204"/>
      <c r="D9" s="204"/>
      <c r="E9" s="205"/>
    </row>
    <row r="10" spans="1:5" ht="13.5">
      <c r="A10" s="15"/>
      <c r="B10" s="204"/>
      <c r="C10" s="204"/>
      <c r="D10" s="204"/>
      <c r="E10" s="205"/>
    </row>
    <row r="11" spans="1:5" ht="13.5">
      <c r="A11" s="15"/>
      <c r="B11" s="214" t="s">
        <v>454</v>
      </c>
      <c r="C11" s="169"/>
      <c r="D11" s="169"/>
      <c r="E11" s="169"/>
    </row>
    <row r="12" spans="1:5" ht="13.5">
      <c r="A12" s="15"/>
      <c r="B12" s="154"/>
      <c r="C12" s="169"/>
      <c r="D12" s="169"/>
      <c r="E12" s="169"/>
    </row>
    <row r="13" spans="1:5" ht="13.5">
      <c r="A13" s="15"/>
      <c r="B13" s="154"/>
      <c r="C13" s="169"/>
      <c r="D13" s="169"/>
      <c r="E13" s="169"/>
    </row>
    <row r="14" spans="1:5" ht="16.5" customHeight="1">
      <c r="A14" s="16"/>
      <c r="B14" s="17"/>
      <c r="C14" s="17"/>
      <c r="D14" s="17"/>
      <c r="E14" s="129" t="s">
        <v>514</v>
      </c>
    </row>
    <row r="15" spans="1:5" ht="16.5" customHeight="1">
      <c r="A15" s="16"/>
      <c r="B15" s="18"/>
      <c r="C15" s="17"/>
      <c r="D15" s="17"/>
      <c r="E15" s="17"/>
    </row>
    <row r="16" spans="1:5" ht="16.5" customHeight="1">
      <c r="A16" s="16"/>
      <c r="B16" s="82" t="s">
        <v>214</v>
      </c>
      <c r="C16" s="20"/>
      <c r="D16" s="17"/>
      <c r="E16" s="17"/>
    </row>
    <row r="17" spans="1:5" ht="16.5" customHeight="1">
      <c r="A17" s="16"/>
      <c r="B17" s="70" t="s">
        <v>248</v>
      </c>
      <c r="C17" s="111" t="s">
        <v>143</v>
      </c>
      <c r="D17" s="85" t="s">
        <v>145</v>
      </c>
      <c r="E17" s="112" t="s">
        <v>160</v>
      </c>
    </row>
    <row r="18" spans="1:5" ht="16.5" customHeight="1">
      <c r="A18" s="16"/>
      <c r="B18" s="108">
        <v>2</v>
      </c>
      <c r="C18" s="87" t="s">
        <v>455</v>
      </c>
      <c r="D18" s="148" t="b">
        <f>ISEVEN(2)</f>
        <v>1</v>
      </c>
      <c r="E18" s="114" t="s">
        <v>456</v>
      </c>
    </row>
    <row r="19" spans="1:5" ht="16.5" customHeight="1">
      <c r="A19" s="16"/>
      <c r="B19" s="108">
        <v>4</v>
      </c>
      <c r="C19" s="87" t="s">
        <v>458</v>
      </c>
      <c r="D19" s="134" t="b">
        <f>ISEVEN(B19)</f>
        <v>1</v>
      </c>
      <c r="E19" s="114" t="s">
        <v>457</v>
      </c>
    </row>
    <row r="20" spans="1:10" ht="16.5" customHeight="1">
      <c r="A20" s="16"/>
      <c r="B20" s="108">
        <v>0</v>
      </c>
      <c r="C20" s="87" t="s">
        <v>459</v>
      </c>
      <c r="D20" s="134" t="b">
        <f>ISEVEN(B20)</f>
        <v>1</v>
      </c>
      <c r="E20" s="114" t="s">
        <v>460</v>
      </c>
      <c r="J20" s="159"/>
    </row>
    <row r="21" spans="1:5" ht="16.5" customHeight="1">
      <c r="A21" s="16"/>
      <c r="B21" s="130">
        <v>13</v>
      </c>
      <c r="C21" s="87" t="s">
        <v>461</v>
      </c>
      <c r="D21" s="113" t="b">
        <f>ISEVEN(B21)</f>
        <v>0</v>
      </c>
      <c r="E21" s="114" t="s">
        <v>462</v>
      </c>
    </row>
    <row r="22" spans="2:5" ht="16.5" customHeight="1">
      <c r="B22" s="143">
        <v>2.5</v>
      </c>
      <c r="C22" s="87" t="s">
        <v>463</v>
      </c>
      <c r="D22" s="134" t="b">
        <f>ISEVEN(B22)</f>
        <v>1</v>
      </c>
      <c r="E22" s="65" t="s">
        <v>468</v>
      </c>
    </row>
    <row r="23" spans="2:5" ht="16.5" customHeight="1">
      <c r="B23" s="72">
        <f>SQRT(5)</f>
        <v>2.23606797749979</v>
      </c>
      <c r="C23" s="87" t="s">
        <v>464</v>
      </c>
      <c r="D23" s="134" t="b">
        <f>ISEVEN(B23)</f>
        <v>1</v>
      </c>
      <c r="E23" s="61" t="s">
        <v>469</v>
      </c>
    </row>
    <row r="24" spans="2:5" ht="16.5" customHeight="1">
      <c r="B24" s="86" t="s">
        <v>465</v>
      </c>
      <c r="C24" s="116" t="s">
        <v>467</v>
      </c>
      <c r="D24" s="117" t="b">
        <f>ISEVEN(PI())</f>
        <v>0</v>
      </c>
      <c r="E24" s="65" t="s">
        <v>466</v>
      </c>
    </row>
    <row r="25" spans="2:5" ht="16.5" customHeight="1">
      <c r="B25" s="59">
        <v>-7</v>
      </c>
      <c r="C25" s="62" t="s">
        <v>470</v>
      </c>
      <c r="D25" s="64" t="b">
        <f>ISEVEN(B25)</f>
        <v>0</v>
      </c>
      <c r="E25" s="65" t="s">
        <v>472</v>
      </c>
    </row>
    <row r="26" spans="2:5" ht="16.5" customHeight="1">
      <c r="B26" s="59">
        <v>-8.8</v>
      </c>
      <c r="C26" s="62" t="s">
        <v>471</v>
      </c>
      <c r="D26" s="149" t="b">
        <f>ISEVEN(B26)</f>
        <v>1</v>
      </c>
      <c r="E26" s="65" t="s">
        <v>472</v>
      </c>
    </row>
    <row r="27" spans="2:5" ht="16.5" customHeight="1">
      <c r="B27" s="144" t="s">
        <v>477</v>
      </c>
      <c r="C27" s="62" t="s">
        <v>473</v>
      </c>
      <c r="D27" s="64" t="e">
        <f>ISEVEN(B27)</f>
        <v>#VALUE!</v>
      </c>
      <c r="E27" s="65" t="s">
        <v>8</v>
      </c>
    </row>
    <row r="28" spans="2:5" ht="16.5" customHeight="1">
      <c r="B28" s="145" t="str">
        <f>"(10)"</f>
        <v>(10)</v>
      </c>
      <c r="C28" s="62" t="s">
        <v>474</v>
      </c>
      <c r="D28" s="149" t="b">
        <f>ISEVEN(B28)</f>
        <v>1</v>
      </c>
      <c r="E28" s="65" t="s">
        <v>478</v>
      </c>
    </row>
    <row r="29" spans="2:5" ht="16.5" customHeight="1">
      <c r="B29" s="146" t="s">
        <v>475</v>
      </c>
      <c r="C29" s="62" t="s">
        <v>476</v>
      </c>
      <c r="D29" s="149" t="b">
        <f>ISEVEN(B29)</f>
        <v>1</v>
      </c>
      <c r="E29" s="65" t="s">
        <v>478</v>
      </c>
    </row>
    <row r="32" ht="13.5">
      <c r="B32" s="34" t="s">
        <v>179</v>
      </c>
    </row>
    <row r="33" ht="13.5">
      <c r="B33" s="34" t="s">
        <v>491</v>
      </c>
    </row>
    <row r="34" spans="2:5" ht="13.5">
      <c r="B34" s="127" t="s">
        <v>479</v>
      </c>
      <c r="C34" s="127" t="s">
        <v>480</v>
      </c>
      <c r="D34" s="196" t="s">
        <v>143</v>
      </c>
      <c r="E34" s="196"/>
    </row>
    <row r="35" spans="2:5" ht="13.5">
      <c r="B35" s="147">
        <v>1</v>
      </c>
      <c r="C35" s="120">
        <f>IF(ISEVEN(B35),"検査実施","")</f>
      </c>
      <c r="D35" s="62" t="s">
        <v>492</v>
      </c>
      <c r="E35" s="63"/>
    </row>
    <row r="36" spans="2:5" ht="13.5">
      <c r="B36" s="147">
        <v>2</v>
      </c>
      <c r="C36" s="120" t="str">
        <f>IF(ISEVEN(B36),"検査実施","")</f>
        <v>検査実施</v>
      </c>
      <c r="D36" s="62" t="s">
        <v>481</v>
      </c>
      <c r="E36" s="63"/>
    </row>
    <row r="37" spans="2:5" ht="13.5">
      <c r="B37" s="147">
        <v>3</v>
      </c>
      <c r="C37" s="120">
        <f>IF(ISEVEN(B37),"検査実施","")</f>
      </c>
      <c r="D37" s="62" t="s">
        <v>482</v>
      </c>
      <c r="E37" s="63"/>
    </row>
    <row r="38" spans="2:5" ht="13.5">
      <c r="B38" s="147">
        <v>4</v>
      </c>
      <c r="C38" s="120" t="str">
        <f>IF(ISEVEN(B38),"検査実施","")</f>
        <v>検査実施</v>
      </c>
      <c r="D38" s="62" t="s">
        <v>483</v>
      </c>
      <c r="E38" s="63"/>
    </row>
    <row r="39" spans="2:5" ht="13.5">
      <c r="B39" s="147">
        <v>5</v>
      </c>
      <c r="C39" s="120">
        <f>IF(ISEVEN(B39),"検査実施","")</f>
      </c>
      <c r="D39" s="62" t="s">
        <v>484</v>
      </c>
      <c r="E39" s="63"/>
    </row>
    <row r="40" spans="2:5" ht="13.5">
      <c r="B40" s="147">
        <v>6</v>
      </c>
      <c r="C40" s="120" t="str">
        <f>IF(ISEVEN(B40),"検査実施","")</f>
        <v>検査実施</v>
      </c>
      <c r="D40" s="62" t="s">
        <v>485</v>
      </c>
      <c r="E40" s="63"/>
    </row>
    <row r="41" spans="2:5" ht="13.5">
      <c r="B41" s="147">
        <v>7</v>
      </c>
      <c r="C41" s="120">
        <f>IF(ISEVEN(B41),"検査実施","")</f>
      </c>
      <c r="D41" s="62" t="s">
        <v>486</v>
      </c>
      <c r="E41" s="63"/>
    </row>
    <row r="42" spans="2:5" ht="13.5">
      <c r="B42" s="147">
        <v>8</v>
      </c>
      <c r="C42" s="120" t="str">
        <f>IF(ISEVEN(B42),"検査実施","")</f>
        <v>検査実施</v>
      </c>
      <c r="D42" s="62" t="s">
        <v>487</v>
      </c>
      <c r="E42" s="63"/>
    </row>
    <row r="43" spans="2:5" ht="13.5">
      <c r="B43" s="147">
        <v>9</v>
      </c>
      <c r="C43" s="120">
        <f>IF(ISEVEN(B43),"検査実施","")</f>
      </c>
      <c r="D43" s="62" t="s">
        <v>488</v>
      </c>
      <c r="E43" s="63"/>
    </row>
    <row r="44" spans="2:5" ht="13.5">
      <c r="B44" s="147">
        <v>10</v>
      </c>
      <c r="C44" s="120" t="str">
        <f>IF(ISEVEN(B44),"検査実施","")</f>
        <v>検査実施</v>
      </c>
      <c r="D44" s="62" t="s">
        <v>489</v>
      </c>
      <c r="E44" s="63"/>
    </row>
    <row r="45" spans="2:5" ht="13.5">
      <c r="B45" s="147">
        <v>11</v>
      </c>
      <c r="C45" s="120">
        <f>IF(ISEVEN(B45),"検査実施","")</f>
      </c>
      <c r="D45" s="62" t="s">
        <v>490</v>
      </c>
      <c r="E45" s="63"/>
    </row>
    <row r="46" spans="2:5" ht="13.5">
      <c r="B46" s="147">
        <v>12</v>
      </c>
      <c r="C46" s="120" t="str">
        <f>IF(ISEVEN(B46),"検査実施","")</f>
        <v>検査実施</v>
      </c>
      <c r="D46" s="62" t="s">
        <v>493</v>
      </c>
      <c r="E46" s="63"/>
    </row>
  </sheetData>
  <mergeCells count="5">
    <mergeCell ref="B3:E5"/>
    <mergeCell ref="D34:E34"/>
    <mergeCell ref="B11:E13"/>
    <mergeCell ref="B7:E7"/>
    <mergeCell ref="B9:E10"/>
  </mergeCells>
  <hyperlinks>
    <hyperlink ref="E14" location="ISODD関数" display="→ISODD関数"/>
  </hyperlinks>
  <printOptions/>
  <pageMargins left="0.7874015748031497" right="0.7874015748031497" top="0.984251968503937" bottom="0.984251968503937" header="0.5118110236220472" footer="0.5118110236220472"/>
  <pageSetup cellComments="asDisplayed" orientation="portrait" paperSize="9" r:id="rId4"/>
  <headerFooter alignWithMargins="0">
    <oddHeader>&amp;L&amp;"Century,斜体"&amp;10SystemKOMACO&amp;RExcel：&amp;A</oddHeader>
    <oddFooter>&amp;L&amp;D&amp;C&amp;P/&amp;N</oddFooter>
  </headerFooter>
  <drawing r:id="rId3"/>
  <legacyDrawing r:id="rId2"/>
  <oleObjects>
    <oleObject progId="Equation.3" shapeId="7118454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SystemKOMACO</dc:creator>
  <cp:keywords/>
  <dc:description/>
  <cp:lastModifiedBy>SystemKOMACO</cp:lastModifiedBy>
  <cp:lastPrinted>2005-06-03T06:42:36Z</cp:lastPrinted>
  <dcterms:created xsi:type="dcterms:W3CDTF">2004-02-09T17:46:04Z</dcterms:created>
  <dcterms:modified xsi:type="dcterms:W3CDTF">2005-06-04T02:35:32Z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